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e_2\Desktop\"/>
    </mc:Choice>
  </mc:AlternateContent>
  <bookViews>
    <workbookView xWindow="0" yWindow="0" windowWidth="2370" windowHeight="0"/>
  </bookViews>
  <sheets>
    <sheet name="Commande" sheetId="4" r:id="rId1"/>
    <sheet name="Listing" sheetId="1" r:id="rId2"/>
    <sheet name="Catégorie" sheetId="2" state="hidden" r:id="rId3"/>
    <sheet name="order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C3" i="4" l="1"/>
  <c r="E3" i="4"/>
  <c r="F3" i="4"/>
  <c r="G3" i="4" s="1"/>
  <c r="C4" i="4"/>
  <c r="E4" i="4"/>
  <c r="F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K16" i="4" l="1"/>
  <c r="K18" i="4" s="1"/>
  <c r="K21" i="4"/>
</calcChain>
</file>

<file path=xl/sharedStrings.xml><?xml version="1.0" encoding="utf-8"?>
<sst xmlns="http://schemas.openxmlformats.org/spreadsheetml/2006/main" count="569" uniqueCount="187">
  <si>
    <t>ID</t>
  </si>
  <si>
    <t>OUI</t>
  </si>
  <si>
    <t>NON</t>
  </si>
  <si>
    <t>NA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</si>
  <si>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</si>
  <si>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</si>
  <si>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</si>
  <si>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</si>
  <si>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</si>
  <si>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</si>
  <si>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</si>
  <si>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</si>
  <si>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</si>
  <si>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</si>
  <si>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</si>
  <si>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</si>
  <si>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</si>
  <si>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</si>
  <si>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</si>
  <si>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</si>
  <si>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</si>
  <si>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</si>
  <si>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</si>
  <si>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</si>
  <si>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</si>
  <si>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</si>
  <si>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</si>
  <si>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</si>
  <si>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</si>
  <si>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</si>
  <si>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</si>
  <si>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</si>
  <si>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</si>
  <si>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</si>
  <si>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</si>
  <si>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</si>
  <si>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</si>
  <si>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</si>
  <si>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</si>
  <si>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</si>
  <si>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B=Usure légère</t>
  </si>
  <si>
    <t>C=Usure Modérée</t>
  </si>
  <si>
    <t>D=Usure importante</t>
  </si>
  <si>
    <t>E=Usure maximale</t>
  </si>
  <si>
    <t>A=Usure absente</t>
  </si>
  <si>
    <t>LOCALISATION</t>
  </si>
  <si>
    <t>ETAT</t>
  </si>
  <si>
    <t>D&lt;40kg</t>
  </si>
  <si>
    <t>A&lt;10kg</t>
  </si>
  <si>
    <t>B&lt;20kg</t>
  </si>
  <si>
    <t>C&lt;30kg</t>
  </si>
  <si>
    <t>E&lt;50kg</t>
  </si>
  <si>
    <t>TAILLE / VOLUME</t>
  </si>
  <si>
    <t>MASSE</t>
  </si>
  <si>
    <t>CONTENANT</t>
  </si>
  <si>
    <t>XS &lt;1l</t>
  </si>
  <si>
    <t>S &lt;10l</t>
  </si>
  <si>
    <t>M &lt;25l</t>
  </si>
  <si>
    <t>L &lt;50l</t>
  </si>
  <si>
    <t>XL &lt;100l</t>
  </si>
  <si>
    <t>XXXL &gt;200l</t>
  </si>
  <si>
    <t>XXL &lt;200l</t>
  </si>
  <si>
    <t>GERBABLE</t>
  </si>
  <si>
    <t>EUROPAL</t>
  </si>
  <si>
    <t>TECH LEVEL</t>
  </si>
  <si>
    <t>caution based on sum value</t>
  </si>
  <si>
    <t>INIT.VALUE</t>
  </si>
  <si>
    <t>PRIX</t>
  </si>
  <si>
    <t>CAUTION</t>
  </si>
  <si>
    <t>REMARQUE</t>
  </si>
  <si>
    <t>QTE</t>
  </si>
  <si>
    <t>LIBELLE</t>
  </si>
  <si>
    <t>LOUABLE</t>
  </si>
  <si>
    <t>Louable</t>
  </si>
  <si>
    <t>CATEGORIE</t>
  </si>
  <si>
    <t>Catégorie</t>
  </si>
  <si>
    <t>Logistique</t>
  </si>
  <si>
    <t>catering</t>
  </si>
  <si>
    <t>game</t>
  </si>
  <si>
    <t>shelter</t>
  </si>
  <si>
    <t>elec</t>
  </si>
  <si>
    <t>eau</t>
  </si>
  <si>
    <t>costume</t>
  </si>
  <si>
    <t>* = /</t>
  </si>
  <si>
    <t>** = notice</t>
  </si>
  <si>
    <t>***** = expert</t>
  </si>
  <si>
    <t>**** = notice + XP</t>
  </si>
  <si>
    <t>*** = 1ère XP</t>
  </si>
  <si>
    <t>F&gt;50kg</t>
  </si>
  <si>
    <t>/</t>
  </si>
  <si>
    <t>Epées 70cm RFB</t>
  </si>
  <si>
    <t>Chapiteau 6*12 PVC</t>
  </si>
  <si>
    <t>Tentes Artic 170 (4*4m)</t>
  </si>
  <si>
    <t>Sacs toilé + ALI187</t>
  </si>
  <si>
    <t>Sac toilé + piquets</t>
  </si>
  <si>
    <t>Tente Windsor  (4,5m R)</t>
  </si>
  <si>
    <t>Tente Louvre (7*10m)</t>
  </si>
  <si>
    <t>Tente Versaille (12*18m)</t>
  </si>
  <si>
    <t>Spot LED SMD5730 FLAT 30W IP65 3500K 3300lm</t>
  </si>
  <si>
    <t>TBD</t>
  </si>
  <si>
    <t>40/30</t>
  </si>
  <si>
    <t>Tuyau EAU - DSP40 - 25m - Gris</t>
  </si>
  <si>
    <t>Tuyau EAU - DSP40 - 20m - Blanc</t>
  </si>
  <si>
    <t>Tuyau EAU - DSP65 - 50m - Gris</t>
  </si>
  <si>
    <t>Raccord Croix DSP40*2/GUI20*2</t>
  </si>
  <si>
    <t>Raccord Té DSP40*3</t>
  </si>
  <si>
    <t>Réd DSP40/GUI20</t>
  </si>
  <si>
    <t>Tuyau EAU - GUI20 - 25m - Gris</t>
  </si>
  <si>
    <t>Enrouleur à tuyau pompier</t>
  </si>
  <si>
    <t>Divisoir DSP65/2*DSP40</t>
  </si>
  <si>
    <t>Divisoir DSP65/2*DSP40/DSP65</t>
  </si>
  <si>
    <t>Jonction DSP65/DSP40</t>
  </si>
  <si>
    <t>Oreillette PMR</t>
  </si>
  <si>
    <t>Pack 12 "Talkies Pro" PMR 1/5W + acc</t>
  </si>
  <si>
    <t>SC</t>
  </si>
  <si>
    <t>License IBPT req</t>
  </si>
  <si>
    <t>Micro déporté</t>
  </si>
  <si>
    <t>Buche d'exécution + Hache (safe)</t>
  </si>
  <si>
    <t>Gisant + socle</t>
  </si>
  <si>
    <t xml:space="preserve">Costumes de "sauvages" "lepreux" </t>
  </si>
  <si>
    <t>to be sorted</t>
  </si>
  <si>
    <t>Costumes divers</t>
  </si>
  <si>
    <t>plastifieuse A3</t>
  </si>
  <si>
    <t>Décorum - tête géante couleur sable</t>
  </si>
  <si>
    <t>Pack Catering - Couverts</t>
  </si>
  <si>
    <t>Pack Catering - gobelets plastique dur</t>
  </si>
  <si>
    <t>Pack Catering - assiettes</t>
  </si>
  <si>
    <t>Poelle 40cm</t>
  </si>
  <si>
    <t>60/40/22</t>
  </si>
  <si>
    <t>Casserole collectivité xl</t>
  </si>
  <si>
    <t>presse purée 65cm</t>
  </si>
  <si>
    <t>louche collectivité</t>
  </si>
  <si>
    <t>lèche frites</t>
  </si>
  <si>
    <t>crapeaux - bec à gaz 11kW</t>
  </si>
  <si>
    <t>AL187</t>
  </si>
  <si>
    <t>Hardcase IP67</t>
  </si>
  <si>
    <t>feux de chantier (9V battery not included)</t>
  </si>
  <si>
    <t>Nerf</t>
  </si>
  <si>
    <t>Smartphones Wiko Sunny</t>
  </si>
  <si>
    <t>Tabard N/B</t>
  </si>
  <si>
    <t>Pack Catering - bols</t>
  </si>
  <si>
    <t>AL80</t>
  </si>
  <si>
    <t>épée "loyal bon" "impériale" - Mika</t>
  </si>
  <si>
    <t>faux stylisée - Mika</t>
  </si>
  <si>
    <t>Exctincteur ABC 6kg</t>
  </si>
  <si>
    <t>Masque latex complet PRO</t>
  </si>
  <si>
    <t>Générateur.rice SMDO 4500 AVR</t>
  </si>
  <si>
    <t>Truss léger (100kg statique - 18mm/1 ) 1,5m</t>
  </si>
  <si>
    <t>Truss coin (100kg statique - 18mm/1 ) 35cm</t>
  </si>
  <si>
    <t>Truss base (100kg statique - 18mm/1 )</t>
  </si>
  <si>
    <t>Truss léger (100kg statique - 18mm/1 ) 0,5m</t>
  </si>
  <si>
    <t>Truss T (100kg statique - 18mm/1 )</t>
  </si>
  <si>
    <t>Truss T 3way 90° (100kg statique - 18mm/1 )</t>
  </si>
  <si>
    <t>PACK LED PAR FLOOR DMX 40° + acc</t>
  </si>
  <si>
    <t>American DJ - H2O LED</t>
  </si>
  <si>
    <t>Tissu acoustique 500gr/m² - Noir + clips + Spannfix - 3*6m</t>
  </si>
  <si>
    <t>Tissu scène 160gr/m² - Blanc + clips + Spannfix - 3*6m</t>
  </si>
  <si>
    <t>LOC</t>
  </si>
  <si>
    <t>BBQ Collectivité démontable</t>
  </si>
  <si>
    <t>ref</t>
  </si>
  <si>
    <t>Libelle</t>
  </si>
  <si>
    <t>Etat</t>
  </si>
  <si>
    <t>Qte</t>
  </si>
  <si>
    <t>PU</t>
  </si>
  <si>
    <t>CT</t>
  </si>
  <si>
    <t>Caution</t>
  </si>
  <si>
    <t>Sous-total</t>
  </si>
  <si>
    <t>Divers</t>
  </si>
  <si>
    <t>Total</t>
  </si>
  <si>
    <r>
      <t xml:space="preserve">A virer sur le compte : BE10 0688 9721 8604 </t>
    </r>
    <r>
      <rPr>
        <b/>
        <sz val="10"/>
        <color theme="1"/>
        <rFont val="Open Sans"/>
        <family val="2"/>
      </rPr>
      <t>après réception de la facture</t>
    </r>
    <r>
      <rPr>
        <sz val="10"/>
        <color theme="1"/>
        <rFont val="Open Sans"/>
        <family val="2"/>
      </rPr>
      <t>.</t>
    </r>
  </si>
  <si>
    <r>
      <t xml:space="preserve">A virer sur le compte BE10 0688 9721 8604 </t>
    </r>
    <r>
      <rPr>
        <b/>
        <sz val="10"/>
        <color theme="1"/>
        <rFont val="Open Sans"/>
        <family val="2"/>
      </rPr>
      <t>avant l'enlèvement</t>
    </r>
  </si>
  <si>
    <t>Qmax</t>
  </si>
  <si>
    <t>Emprunteur</t>
  </si>
  <si>
    <t>désignation :</t>
  </si>
  <si>
    <t xml:space="preserve">Membre BE LARP : </t>
  </si>
  <si>
    <t>Projet</t>
  </si>
  <si>
    <r>
      <t>§</t>
    </r>
    <r>
      <rPr>
        <sz val="7"/>
        <color theme="1"/>
        <rFont val="Times New Roman"/>
        <family val="1"/>
      </rPr>
      <t xml:space="preserve">  </t>
    </r>
    <r>
      <rPr>
        <b/>
        <i/>
        <sz val="10"/>
        <color theme="1"/>
        <rFont val="Open Sans"/>
        <family val="2"/>
      </rPr>
      <t xml:space="preserve">enlèvement : 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</si>
  <si>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b/>
        <i/>
        <sz val="10"/>
        <color theme="1"/>
        <rFont val="Open Sans"/>
        <family val="2"/>
      </rPr>
      <t xml:space="preserve">retour : </t>
    </r>
  </si>
  <si>
    <t>Date</t>
  </si>
  <si>
    <t>Lieu</t>
  </si>
  <si>
    <t>Statut</t>
  </si>
  <si>
    <t>Heure</t>
  </si>
  <si>
    <t>NOM et Prénom </t>
  </si>
  <si>
    <t>Numéro de téléphone</t>
  </si>
  <si>
    <t>Adresse mail</t>
  </si>
  <si>
    <t>Personne morale</t>
  </si>
  <si>
    <t>Financier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</si>
</sst>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h&quot; h &quot;mm;@"/>
  </numFmts>
  <fonts count="12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b/>
      <i/>
      <sz val="10"/>
      <color theme="1"/>
      <name val="Open Sans"/>
      <family val="2"/>
    </font>
    <font>
      <i/>
      <sz val="10"/>
      <color theme="1"/>
      <name val="Open Sans"/>
      <family val="2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0"/>
      <name val="Open Sans"/>
      <family val="2"/>
    </font>
    <font>
      <b/>
      <sz val="10"/>
      <color rgb="FFC00000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44" fontId="0" fillId="4" borderId="0" xfId="1" applyFont="1" applyFill="1"/>
    <xf numFmtId="44" fontId="0" fillId="0" borderId="0" xfId="1" applyFont="1"/>
    <xf numFmtId="0" fontId="2" fillId="6" borderId="0" xfId="0" applyFont="1" applyFill="1" applyAlignment="1"/>
    <xf numFmtId="44" fontId="2" fillId="6" borderId="0" xfId="1" applyFont="1" applyFill="1" applyAlignment="1"/>
    <xf numFmtId="0" fontId="0" fillId="0" borderId="0" xfId="0" applyAlignment="1"/>
    <xf numFmtId="0" fontId="0" fillId="3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/>
    <xf numFmtId="44" fontId="0" fillId="0" borderId="0" xfId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4" fontId="3" fillId="0" borderId="4" xfId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4" fontId="5" fillId="0" borderId="2" xfId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indent="2"/>
    </xf>
    <xf numFmtId="0" fontId="9" fillId="0" borderId="0" xfId="0" applyFont="1" applyAlignment="1">
      <alignment horizontal="center" vertical="center"/>
    </xf>
    <xf numFmtId="14" fontId="5" fillId="8" borderId="0" xfId="0" applyNumberFormat="1" applyFont="1" applyFill="1" applyAlignment="1" applyProtection="1">
      <alignment horizontal="center" vertical="center"/>
      <protection locked="0"/>
    </xf>
    <xf numFmtId="164" fontId="5" fillId="8" borderId="0" xfId="0" applyNumberFormat="1" applyFont="1" applyFill="1" applyAlignment="1" applyProtection="1">
      <alignment horizontal="left" vertical="center" indent="2"/>
      <protection locked="0"/>
    </xf>
    <xf numFmtId="0" fontId="3" fillId="8" borderId="0" xfId="0" applyFont="1" applyFill="1" applyAlignment="1" applyProtection="1">
      <alignment horizontal="left" vertical="center" indent="2"/>
      <protection locked="0"/>
    </xf>
    <xf numFmtId="0" fontId="6" fillId="8" borderId="0" xfId="0" applyFont="1" applyFill="1" applyAlignment="1" applyProtection="1">
      <alignment horizontal="left" vertical="center" indent="2"/>
      <protection locked="0"/>
    </xf>
    <xf numFmtId="0" fontId="5" fillId="8" borderId="4" xfId="0" applyFont="1" applyFill="1" applyBorder="1" applyAlignment="1" applyProtection="1">
      <alignment horizontal="right" vertical="center" wrapText="1"/>
      <protection locked="0"/>
    </xf>
    <xf numFmtId="0" fontId="3" fillId="8" borderId="0" xfId="0" applyFont="1" applyFill="1" applyAlignment="1">
      <alignment vertical="center"/>
    </xf>
    <xf numFmtId="0" fontId="0" fillId="8" borderId="0" xfId="0" applyFill="1"/>
    <xf numFmtId="0" fontId="3" fillId="0" borderId="0" xfId="0" applyFont="1" applyFill="1" applyAlignment="1">
      <alignment vertical="center"/>
    </xf>
    <xf numFmtId="44" fontId="5" fillId="0" borderId="5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44" fontId="5" fillId="0" borderId="11" xfId="0" applyNumberFormat="1" applyFont="1" applyBorder="1" applyAlignment="1">
      <alignment horizontal="right" vertical="center" wrapText="1"/>
    </xf>
    <xf numFmtId="0" fontId="3" fillId="10" borderId="4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left" vertical="center" wrapText="1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44" fontId="10" fillId="7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9" borderId="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1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7" tint="0.39997558519241921"/>
        </patternFill>
      </fill>
    </dxf>
    <dxf>
      <fill>
        <patternFill patternType="solid">
          <fgColor indexed="64"/>
          <bgColor theme="7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Listing" displayName="Listing" ref="A2:Q60" totalsRowShown="0" headerRowDxfId="12">
  <autoFilter ref="A2:Q60"/>
  <tableColumns count="17">
    <tableColumn id="1" name="ID"/>
    <tableColumn id="2" name="LIBELLE"/>
    <tableColumn id="3" name="CATEGORIE"/>
    <tableColumn id="4" name="QTE" dataDxfId="11"/>
    <tableColumn id="5" name="LOC"/>
    <tableColumn id="6" name="CONTENANT"/>
    <tableColumn id="7" name="ETAT"/>
    <tableColumn id="8" name="TAILLE / VOLUME"/>
    <tableColumn id="9" name="MASSE"/>
    <tableColumn id="10" name="EUROPAL"/>
    <tableColumn id="11" name="GERBABLE"/>
    <tableColumn id="12" name="TECH LEVEL"/>
    <tableColumn id="13" name="INIT.VALUE" dataCellStyle="Monétaire"/>
    <tableColumn id="14" name="LOUABLE"/>
    <tableColumn id="15" name="PRIX" dataCellStyle="Monétaire"/>
    <tableColumn id="16" name="CAUTION" dataCellStyle="Monétaire"/>
    <tableColumn id="17" name="REMARQUE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2" name="Tableau12" displayName="Tableau12" ref="K1:K20" totalsRowShown="0" headerRowDxfId="0">
  <autoFilter ref="K1:K20"/>
  <tableColumns count="1">
    <tableColumn id="1" name="Catégori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A1:A40" totalsRowShown="0" headerRowDxfId="10">
  <autoFilter ref="A1:A40"/>
  <tableColumns count="1">
    <tableColumn id="1" name="LOCALISA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au5" displayName="Tableau5" ref="B1:B10" totalsRowShown="0" headerRowDxfId="9">
  <autoFilter ref="B1:B10"/>
  <tableColumns count="1">
    <tableColumn id="1" name="ETA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au6" displayName="Tableau6" ref="C1:C10" totalsRowShown="0" headerRowDxfId="8" dataDxfId="7">
  <autoFilter ref="C1:C10"/>
  <tableColumns count="1">
    <tableColumn id="1" name="TAILLE / VOLUME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eau7" displayName="Tableau7" ref="D1:D10" totalsRowShown="0" headerRowDxfId="5">
  <autoFilter ref="D1:D10"/>
  <tableColumns count="1">
    <tableColumn id="1" name="MASS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au8" displayName="Tableau8" ref="E1:E6" totalsRowShown="0" headerRowDxfId="4">
  <autoFilter ref="E1:E6"/>
  <tableColumns count="1">
    <tableColumn id="1" name="EUROPAL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au9" displayName="Tableau9" ref="F1:F6" totalsRowShown="0" headerRowDxfId="3">
  <autoFilter ref="F1:F6"/>
  <tableColumns count="1">
    <tableColumn id="1" name="GERBABL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eau10" displayName="Tableau10" ref="G1:G10" totalsRowShown="0" headerRowDxfId="2">
  <autoFilter ref="G1:G10"/>
  <tableColumns count="1">
    <tableColumn id="1" name="TECH LEVEL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eau11" displayName="Tableau11" ref="I1:I6" totalsRowShown="0" headerRowDxfId="1">
  <autoFilter ref="I1:I6"/>
  <tableColumns count="1">
    <tableColumn id="1" name="Louab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3"/>
  <sheetViews>
    <sheetView tabSelected="1" topLeftCell="A28" workbookViewId="0">
      <selection activeCell="K3" sqref="K3:L3"/>
    </sheetView>
  </sheetViews>
  <sheetFormatPr baseColWidth="10" defaultRowHeight="12.75" x14ac:dyDescent="0.2"/>
  <cols>
    <col min="1" max="1" width="5.7109375" customWidth="1"/>
    <col min="2" max="2" width="56.140625" style="18" customWidth="1"/>
    <col min="3" max="3" width="15.7109375" bestFit="1" customWidth="1"/>
    <col min="4" max="4" width="5.42578125" bestFit="1" customWidth="1"/>
    <col min="5" max="5" width="8.140625" customWidth="1"/>
    <col min="6" max="6" width="9.42578125" style="8" customWidth="1"/>
    <col min="10" max="10" width="23" bestFit="1" customWidth="1"/>
    <col min="11" max="11" width="12.5703125" customWidth="1"/>
    <col min="12" max="12" width="17.140625" customWidth="1"/>
  </cols>
  <sheetData>
    <row r="1" spans="1:14" ht="30" customHeight="1" thickBot="1" x14ac:dyDescent="0.25"/>
    <row r="2" spans="1:14" ht="15.75" thickBot="1" x14ac:dyDescent="0.25">
      <c r="A2" s="41" t="s">
        <v>159</v>
      </c>
      <c r="B2" s="42" t="s">
        <v>160</v>
      </c>
      <c r="C2" s="42" t="s">
        <v>161</v>
      </c>
      <c r="D2" s="42" t="s">
        <v>162</v>
      </c>
      <c r="E2" s="42" t="s">
        <v>171</v>
      </c>
      <c r="F2" s="43" t="s">
        <v>163</v>
      </c>
      <c r="G2" s="42" t="s">
        <v>164</v>
      </c>
      <c r="H2" s="42" t="s">
        <v>165</v>
      </c>
      <c r="J2" s="44" t="s">
        <v>172</v>
      </c>
    </row>
    <row r="3" spans="1:14" ht="15.75" thickBot="1" x14ac:dyDescent="0.25">
      <c r="A3" s="16"/>
      <c r="B3" s="40"/>
      <c r="C3" s="17" t="str">
        <f>IF(ISBLANK($B3)=TRUE,"",(LEFT((VLOOKUP($B3,Listing[[LIBELLE]:[REMARQUE]],6,FALSE)),1)))</f>
        <v/>
      </c>
      <c r="D3" s="39"/>
      <c r="E3" s="17" t="str">
        <f>IF(ISBLANK($B3)=TRUE,"",(((VLOOKUP($B3,Listing[[LIBELLE]:[REMARQUE]],3,FALSE)))))</f>
        <v/>
      </c>
      <c r="F3" s="19" t="str">
        <f>IF(ISBLANK($B3)=TRUE,"",(VLOOKUP($B3,Listing[[LIBELLE]:[REMARQUE]],14,FALSE)))</f>
        <v/>
      </c>
      <c r="G3" s="20" t="str">
        <f>IF(ISBLANK($B3)=TRUE,"",F3*D3)</f>
        <v/>
      </c>
      <c r="H3" s="19" t="str">
        <f>IF(ISBLANK($B3)=TRUE,"",(VLOOKUP($B3,Listing[[LIBELLE]:[REMARQUE]],15,FALSE))*D3)</f>
        <v/>
      </c>
      <c r="J3" s="24" t="s">
        <v>182</v>
      </c>
      <c r="K3" s="48"/>
      <c r="L3" s="48"/>
      <c r="M3" s="11"/>
    </row>
    <row r="4" spans="1:14" ht="15.75" thickBot="1" x14ac:dyDescent="0.25">
      <c r="A4" s="16"/>
      <c r="B4" s="40"/>
      <c r="C4" s="17" t="str">
        <f>IF(ISBLANK($B4)=TRUE,"",(LEFT((VLOOKUP($B4,Listing[[LIBELLE]:[REMARQUE]],6,FALSE)),1)))</f>
        <v/>
      </c>
      <c r="D4" s="39"/>
      <c r="E4" s="17" t="str">
        <f>IF(ISBLANK($B4)=TRUE,"",(((VLOOKUP($B4,Listing[[LIBELLE]:[REMARQUE]],3,FALSE)))))</f>
        <v/>
      </c>
      <c r="F4" s="19" t="str">
        <f>IF(ISBLANK($B4)=TRUE,"",(VLOOKUP($B4,Listing[[LIBELLE]:[REMARQUE]],14,FALSE)))</f>
        <v/>
      </c>
      <c r="G4" s="20" t="str">
        <f t="shared" ref="G4:G43" si="0">IF(ISBLANK($B4)=TRUE,"",F4*D4)</f>
        <v/>
      </c>
      <c r="H4" s="19" t="str">
        <f>IF(ISBLANK($B4)=TRUE,"",(VLOOKUP($B4,Listing[[LIBELLE]:[REMARQUE]],15,FALSE))*D4)</f>
        <v/>
      </c>
      <c r="J4" s="24" t="s">
        <v>184</v>
      </c>
      <c r="K4" s="48"/>
      <c r="L4" s="48"/>
    </row>
    <row r="5" spans="1:14" ht="15.75" thickBot="1" x14ac:dyDescent="0.25">
      <c r="A5" s="16"/>
      <c r="B5" s="40"/>
      <c r="C5" s="17" t="str">
        <f>IF(ISBLANK($B5)=TRUE,"",(LEFT((VLOOKUP($B5,Listing[[LIBELLE]:[REMARQUE]],6,FALSE)),1)))</f>
        <v/>
      </c>
      <c r="D5" s="39"/>
      <c r="E5" s="17" t="str">
        <f>IF(ISBLANK($B5)=TRUE,"",(((VLOOKUP($B5,Listing[[LIBELLE]:[REMARQUE]],3,FALSE)))))</f>
        <v/>
      </c>
      <c r="F5" s="19" t="str">
        <f>IF(ISBLANK($B5)=TRUE,"",(VLOOKUP($B5,Listing[[LIBELLE]:[REMARQUE]],14,FALSE)))</f>
        <v/>
      </c>
      <c r="G5" s="20" t="str">
        <f t="shared" si="0"/>
        <v/>
      </c>
      <c r="H5" s="19" t="str">
        <f>IF(ISBLANK($B5)=TRUE,"",(VLOOKUP($B5,Listing[[LIBELLE]:[REMARQUE]],15,FALSE))*D5)</f>
        <v/>
      </c>
      <c r="J5" s="24" t="s">
        <v>183</v>
      </c>
      <c r="K5" s="34"/>
    </row>
    <row r="6" spans="1:14" ht="15.75" thickBot="1" x14ac:dyDescent="0.25">
      <c r="A6" s="16"/>
      <c r="B6" s="40"/>
      <c r="C6" s="17" t="str">
        <f>IF(ISBLANK($B6)=TRUE,"",(LEFT((VLOOKUP($B6,Listing[[LIBELLE]:[REMARQUE]],6,FALSE)),1)))</f>
        <v/>
      </c>
      <c r="D6" s="39"/>
      <c r="E6" s="17" t="str">
        <f>IF(ISBLANK($B6)=TRUE,"",(((VLOOKUP($B6,Listing[[LIBELLE]:[REMARQUE]],3,FALSE)))))</f>
        <v/>
      </c>
      <c r="F6" s="19" t="str">
        <f>IF(ISBLANK($B6)=TRUE,"",(VLOOKUP($B6,Listing[[LIBELLE]:[REMARQUE]],14,FALSE)))</f>
        <v/>
      </c>
      <c r="G6" s="20" t="str">
        <f t="shared" si="0"/>
        <v/>
      </c>
      <c r="H6" s="19" t="str">
        <f>IF(ISBLANK($B6)=TRUE,"",(VLOOKUP($B6,Listing[[LIBELLE]:[REMARQUE]],15,FALSE))*D6)</f>
        <v/>
      </c>
      <c r="J6" s="24" t="s">
        <v>185</v>
      </c>
      <c r="K6" s="33"/>
      <c r="L6" s="35"/>
    </row>
    <row r="7" spans="1:14" ht="15.75" thickBot="1" x14ac:dyDescent="0.25">
      <c r="A7" s="16"/>
      <c r="B7" s="40"/>
      <c r="C7" s="17" t="str">
        <f>IF(ISBLANK($B7)=TRUE,"",(LEFT((VLOOKUP($B7,Listing[[LIBELLE]:[REMARQUE]],6,FALSE)),1)))</f>
        <v/>
      </c>
      <c r="D7" s="39"/>
      <c r="E7" s="17" t="str">
        <f>IF(ISBLANK($B7)=TRUE,"",(((VLOOKUP($B7,Listing[[LIBELLE]:[REMARQUE]],3,FALSE)))))</f>
        <v/>
      </c>
      <c r="F7" s="19" t="str">
        <f>IF(ISBLANK($B7)=TRUE,"",(VLOOKUP($B7,Listing[[LIBELLE]:[REMARQUE]],14,FALSE)))</f>
        <v/>
      </c>
      <c r="G7" s="20" t="str">
        <f t="shared" si="0"/>
        <v/>
      </c>
      <c r="H7" s="19" t="str">
        <f>IF(ISBLANK($B7)=TRUE,"",(VLOOKUP($B7,Listing[[LIBELLE]:[REMARQUE]],15,FALSE))*D7)</f>
        <v/>
      </c>
      <c r="J7" s="25" t="s">
        <v>173</v>
      </c>
      <c r="K7" s="48"/>
      <c r="L7" s="48"/>
    </row>
    <row r="8" spans="1:14" ht="15.75" thickBot="1" x14ac:dyDescent="0.25">
      <c r="A8" s="16"/>
      <c r="B8" s="40"/>
      <c r="C8" s="17" t="str">
        <f>IF(ISBLANK($B8)=TRUE,"",(LEFT((VLOOKUP($B8,Listing[[LIBELLE]:[REMARQUE]],6,FALSE)),1)))</f>
        <v/>
      </c>
      <c r="D8" s="39"/>
      <c r="E8" s="17" t="str">
        <f>IF(ISBLANK($B8)=TRUE,"",(((VLOOKUP($B8,Listing[[LIBELLE]:[REMARQUE]],3,FALSE)))))</f>
        <v/>
      </c>
      <c r="F8" s="19" t="str">
        <f>IF(ISBLANK($B8)=TRUE,"",(VLOOKUP($B8,Listing[[LIBELLE]:[REMARQUE]],14,FALSE)))</f>
        <v/>
      </c>
      <c r="G8" s="20" t="str">
        <f t="shared" si="0"/>
        <v/>
      </c>
      <c r="H8" s="19" t="str">
        <f>IF(ISBLANK($B8)=TRUE,"",(VLOOKUP($B8,Listing[[LIBELLE]:[REMARQUE]],15,FALSE))*D8)</f>
        <v/>
      </c>
      <c r="J8" s="25" t="s">
        <v>174</v>
      </c>
      <c r="K8" s="33"/>
      <c r="L8" s="35"/>
    </row>
    <row r="9" spans="1:14" ht="15.75" thickBot="1" x14ac:dyDescent="0.25">
      <c r="A9" s="16"/>
      <c r="B9" s="40"/>
      <c r="C9" s="17" t="str">
        <f>IF(ISBLANK($B9)=TRUE,"",(LEFT((VLOOKUP($B9,Listing[[LIBELLE]:[REMARQUE]],6,FALSE)),1)))</f>
        <v/>
      </c>
      <c r="D9" s="39"/>
      <c r="E9" s="17" t="str">
        <f>IF(ISBLANK($B9)=TRUE,"",(((VLOOKUP($B9,Listing[[LIBELLE]:[REMARQUE]],3,FALSE)))))</f>
        <v/>
      </c>
      <c r="F9" s="19" t="str">
        <f>IF(ISBLANK($B9)=TRUE,"",(VLOOKUP($B9,Listing[[LIBELLE]:[REMARQUE]],14,FALSE)))</f>
        <v/>
      </c>
      <c r="G9" s="20" t="str">
        <f t="shared" si="0"/>
        <v/>
      </c>
      <c r="H9" s="19" t="str">
        <f>IF(ISBLANK($B9)=TRUE,"",(VLOOKUP($B9,Listing[[LIBELLE]:[REMARQUE]],15,FALSE))*D9)</f>
        <v/>
      </c>
    </row>
    <row r="10" spans="1:14" ht="15.75" thickBot="1" x14ac:dyDescent="0.25">
      <c r="A10" s="16"/>
      <c r="B10" s="40"/>
      <c r="C10" s="17" t="str">
        <f>IF(ISBLANK($B10)=TRUE,"",(LEFT((VLOOKUP($B10,Listing[[LIBELLE]:[REMARQUE]],6,FALSE)),1)))</f>
        <v/>
      </c>
      <c r="D10" s="39"/>
      <c r="E10" s="17" t="str">
        <f>IF(ISBLANK($B10)=TRUE,"",(((VLOOKUP($B10,Listing[[LIBELLE]:[REMARQUE]],3,FALSE)))))</f>
        <v/>
      </c>
      <c r="F10" s="19" t="str">
        <f>IF(ISBLANK($B10)=TRUE,"",(VLOOKUP($B10,Listing[[LIBELLE]:[REMARQUE]],14,FALSE)))</f>
        <v/>
      </c>
      <c r="G10" s="20" t="str">
        <f t="shared" si="0"/>
        <v/>
      </c>
      <c r="H10" s="19" t="str">
        <f>IF(ISBLANK($B10)=TRUE,"",(VLOOKUP($B10,Listing[[LIBELLE]:[REMARQUE]],15,FALSE))*D10)</f>
        <v/>
      </c>
      <c r="J10" s="44" t="s">
        <v>175</v>
      </c>
      <c r="K10" s="27" t="s">
        <v>178</v>
      </c>
      <c r="L10" s="27" t="s">
        <v>181</v>
      </c>
      <c r="M10" s="27" t="s">
        <v>179</v>
      </c>
      <c r="N10" s="27" t="s">
        <v>180</v>
      </c>
    </row>
    <row r="11" spans="1:14" ht="15.75" thickBot="1" x14ac:dyDescent="0.25">
      <c r="A11" s="16"/>
      <c r="B11" s="40"/>
      <c r="C11" s="17" t="str">
        <f>IF(ISBLANK($B11)=TRUE,"",(LEFT((VLOOKUP($B11,Listing[[LIBELLE]:[REMARQUE]],6,FALSE)),1)))</f>
        <v/>
      </c>
      <c r="D11" s="39"/>
      <c r="E11" s="17" t="str">
        <f>IF(ISBLANK($B11)=TRUE,"",(((VLOOKUP($B11,Listing[[LIBELLE]:[REMARQUE]],3,FALSE)))))</f>
        <v/>
      </c>
      <c r="F11" s="19" t="str">
        <f>IF(ISBLANK($B11)=TRUE,"",(VLOOKUP($B11,Listing[[LIBELLE]:[REMARQUE]],14,FALSE)))</f>
        <v/>
      </c>
      <c r="G11" s="20" t="str">
        <f t="shared" si="0"/>
        <v/>
      </c>
      <c r="H11" s="19" t="str">
        <f>IF(ISBLANK($B11)=TRUE,"",(VLOOKUP($B11,Listing[[LIBELLE]:[REMARQUE]],15,FALSE))*D11)</f>
        <v/>
      </c>
      <c r="J11" s="26" t="s">
        <v>176</v>
      </c>
      <c r="K11" s="28"/>
      <c r="L11" s="29"/>
      <c r="M11" s="30"/>
      <c r="N11" s="31"/>
    </row>
    <row r="12" spans="1:14" ht="15.75" thickBot="1" x14ac:dyDescent="0.25">
      <c r="A12" s="16"/>
      <c r="B12" s="40"/>
      <c r="C12" s="17" t="str">
        <f>IF(ISBLANK($B12)=TRUE,"",(LEFT((VLOOKUP($B12,Listing[[LIBELLE]:[REMARQUE]],6,FALSE)),1)))</f>
        <v/>
      </c>
      <c r="D12" s="39"/>
      <c r="E12" s="17" t="str">
        <f>IF(ISBLANK($B12)=TRUE,"",(((VLOOKUP($B12,Listing[[LIBELLE]:[REMARQUE]],3,FALSE)))))</f>
        <v/>
      </c>
      <c r="F12" s="19" t="str">
        <f>IF(ISBLANK($B12)=TRUE,"",(VLOOKUP($B12,Listing[[LIBELLE]:[REMARQUE]],14,FALSE)))</f>
        <v/>
      </c>
      <c r="G12" s="20" t="str">
        <f t="shared" si="0"/>
        <v/>
      </c>
      <c r="H12" s="19" t="str">
        <f>IF(ISBLANK($B12)=TRUE,"",(VLOOKUP($B12,Listing[[LIBELLE]:[REMARQUE]],15,FALSE))*D12)</f>
        <v/>
      </c>
      <c r="J12" s="26" t="s">
        <v>177</v>
      </c>
      <c r="K12" s="28"/>
      <c r="L12" s="29"/>
      <c r="M12" s="30"/>
      <c r="N12" s="31"/>
    </row>
    <row r="13" spans="1:14" ht="15.75" thickBot="1" x14ac:dyDescent="0.25">
      <c r="A13" s="16"/>
      <c r="B13" s="40"/>
      <c r="C13" s="17" t="str">
        <f>IF(ISBLANK($B13)=TRUE,"",(LEFT((VLOOKUP($B13,Listing[[LIBELLE]:[REMARQUE]],6,FALSE)),1)))</f>
        <v/>
      </c>
      <c r="D13" s="39"/>
      <c r="E13" s="17" t="str">
        <f>IF(ISBLANK($B13)=TRUE,"",(((VLOOKUP($B13,Listing[[LIBELLE]:[REMARQUE]],3,FALSE)))))</f>
        <v/>
      </c>
      <c r="F13" s="19" t="str">
        <f>IF(ISBLANK($B13)=TRUE,"",(VLOOKUP($B13,Listing[[LIBELLE]:[REMARQUE]],14,FALSE)))</f>
        <v/>
      </c>
      <c r="G13" s="20" t="str">
        <f t="shared" si="0"/>
        <v/>
      </c>
      <c r="H13" s="19" t="str">
        <f>IF(ISBLANK($B13)=TRUE,"",(VLOOKUP($B13,Listing[[LIBELLE]:[REMARQUE]],15,FALSE))*D13)</f>
        <v/>
      </c>
    </row>
    <row r="14" spans="1:14" ht="15.75" thickBot="1" x14ac:dyDescent="0.25">
      <c r="A14" s="16"/>
      <c r="B14" s="40"/>
      <c r="C14" s="17" t="str">
        <f>IF(ISBLANK($B14)=TRUE,"",(LEFT((VLOOKUP($B14,Listing[[LIBELLE]:[REMARQUE]],6,FALSE)),1)))</f>
        <v/>
      </c>
      <c r="D14" s="39"/>
      <c r="E14" s="17" t="str">
        <f>IF(ISBLANK($B14)=TRUE,"",(((VLOOKUP($B14,Listing[[LIBELLE]:[REMARQUE]],3,FALSE)))))</f>
        <v/>
      </c>
      <c r="F14" s="19" t="str">
        <f>IF(ISBLANK($B14)=TRUE,"",(VLOOKUP($B14,Listing[[LIBELLE]:[REMARQUE]],14,FALSE)))</f>
        <v/>
      </c>
      <c r="G14" s="20" t="str">
        <f t="shared" si="0"/>
        <v/>
      </c>
      <c r="H14" s="19" t="str">
        <f>IF(ISBLANK($B14)=TRUE,"",(VLOOKUP($B14,Listing[[LIBELLE]:[REMARQUE]],15,FALSE))*D14)</f>
        <v/>
      </c>
      <c r="J14" s="44" t="s">
        <v>186</v>
      </c>
    </row>
    <row r="15" spans="1:14" ht="15.75" thickBot="1" x14ac:dyDescent="0.25">
      <c r="A15" s="16"/>
      <c r="B15" s="40"/>
      <c r="C15" s="17" t="str">
        <f>IF(ISBLANK($B15)=TRUE,"",(LEFT((VLOOKUP($B15,Listing[[LIBELLE]:[REMARQUE]],6,FALSE)),1)))</f>
        <v/>
      </c>
      <c r="D15" s="39"/>
      <c r="E15" s="17" t="str">
        <f>IF(ISBLANK($B15)=TRUE,"",(((VLOOKUP($B15,Listing[[LIBELLE]:[REMARQUE]],3,FALSE)))))</f>
        <v/>
      </c>
      <c r="F15" s="19" t="str">
        <f>IF(ISBLANK($B15)=TRUE,"",(VLOOKUP($B15,Listing[[LIBELLE]:[REMARQUE]],14,FALSE)))</f>
        <v/>
      </c>
      <c r="G15" s="20" t="str">
        <f t="shared" si="0"/>
        <v/>
      </c>
      <c r="H15" s="19" t="str">
        <f>IF(ISBLANK($B15)=TRUE,"",(VLOOKUP($B15,Listing[[LIBELLE]:[REMARQUE]],15,FALSE))*D15)</f>
        <v/>
      </c>
    </row>
    <row r="16" spans="1:14" ht="15.75" thickBot="1" x14ac:dyDescent="0.25">
      <c r="A16" s="16"/>
      <c r="B16" s="40"/>
      <c r="C16" s="17" t="str">
        <f>IF(ISBLANK($B16)=TRUE,"",(LEFT((VLOOKUP($B16,Listing[[LIBELLE]:[REMARQUE]],6,FALSE)),1)))</f>
        <v/>
      </c>
      <c r="D16" s="39"/>
      <c r="E16" s="17" t="str">
        <f>IF(ISBLANK($B16)=TRUE,"",(((VLOOKUP($B16,Listing[[LIBELLE]:[REMARQUE]],3,FALSE)))))</f>
        <v/>
      </c>
      <c r="F16" s="19" t="str">
        <f>IF(ISBLANK($B16)=TRUE,"",(VLOOKUP($B16,Listing[[LIBELLE]:[REMARQUE]],14,FALSE)))</f>
        <v/>
      </c>
      <c r="G16" s="20" t="str">
        <f t="shared" si="0"/>
        <v/>
      </c>
      <c r="H16" s="19" t="str">
        <f>IF(ISBLANK($B16)=TRUE,"",(VLOOKUP($B16,Listing[[LIBELLE]:[REMARQUE]],15,FALSE))*D16)</f>
        <v/>
      </c>
      <c r="J16" s="41" t="s">
        <v>166</v>
      </c>
      <c r="K16" s="23">
        <f>SUM(G2:G43)</f>
        <v>0</v>
      </c>
      <c r="L16" s="21"/>
    </row>
    <row r="17" spans="1:14" ht="15.75" customHeight="1" thickBot="1" x14ac:dyDescent="0.25">
      <c r="A17" s="16"/>
      <c r="B17" s="40"/>
      <c r="C17" s="17" t="str">
        <f>IF(ISBLANK($B17)=TRUE,"",(LEFT((VLOOKUP($B17,Listing[[LIBELLE]:[REMARQUE]],6,FALSE)),1)))</f>
        <v/>
      </c>
      <c r="D17" s="39"/>
      <c r="E17" s="17" t="str">
        <f>IF(ISBLANK($B17)=TRUE,"",(((VLOOKUP($B17,Listing[[LIBELLE]:[REMARQUE]],3,FALSE)))))</f>
        <v/>
      </c>
      <c r="F17" s="19" t="str">
        <f>IF(ISBLANK($B17)=TRUE,"",(VLOOKUP($B17,Listing[[LIBELLE]:[REMARQUE]],14,FALSE)))</f>
        <v/>
      </c>
      <c r="G17" s="20" t="str">
        <f t="shared" si="0"/>
        <v/>
      </c>
      <c r="H17" s="19" t="str">
        <f>IF(ISBLANK($B17)=TRUE,"",(VLOOKUP($B17,Listing[[LIBELLE]:[REMARQUE]],15,FALSE))*D17)</f>
        <v/>
      </c>
      <c r="J17" s="46" t="s">
        <v>167</v>
      </c>
      <c r="K17" s="32"/>
      <c r="L17" s="21"/>
    </row>
    <row r="18" spans="1:14" ht="15.75" thickBot="1" x14ac:dyDescent="0.25">
      <c r="A18" s="16"/>
      <c r="B18" s="40"/>
      <c r="C18" s="17" t="str">
        <f>IF(ISBLANK($B18)=TRUE,"",(LEFT((VLOOKUP($B18,Listing[[LIBELLE]:[REMARQUE]],6,FALSE)),1)))</f>
        <v/>
      </c>
      <c r="D18" s="39"/>
      <c r="E18" s="17" t="str">
        <f>IF(ISBLANK($B18)=TRUE,"",(((VLOOKUP($B18,Listing[[LIBELLE]:[REMARQUE]],3,FALSE)))))</f>
        <v/>
      </c>
      <c r="F18" s="19" t="str">
        <f>IF(ISBLANK($B18)=TRUE,"",(VLOOKUP($B18,Listing[[LIBELLE]:[REMARQUE]],14,FALSE)))</f>
        <v/>
      </c>
      <c r="G18" s="20" t="str">
        <f t="shared" si="0"/>
        <v/>
      </c>
      <c r="H18" s="19" t="str">
        <f>IF(ISBLANK($B18)=TRUE,"",(VLOOKUP($B18,Listing[[LIBELLE]:[REMARQUE]],15,FALSE))*D18)</f>
        <v/>
      </c>
      <c r="J18" s="47" t="s">
        <v>168</v>
      </c>
      <c r="K18" s="36">
        <f>K16+K17</f>
        <v>0</v>
      </c>
      <c r="L18" s="37"/>
    </row>
    <row r="19" spans="1:14" ht="15.75" thickBot="1" x14ac:dyDescent="0.25">
      <c r="A19" s="16"/>
      <c r="B19" s="40"/>
      <c r="C19" s="17" t="str">
        <f>IF(ISBLANK($B19)=TRUE,"",(LEFT((VLOOKUP($B19,Listing[[LIBELLE]:[REMARQUE]],6,FALSE)),1)))</f>
        <v/>
      </c>
      <c r="D19" s="39"/>
      <c r="E19" s="17" t="str">
        <f>IF(ISBLANK($B19)=TRUE,"",(((VLOOKUP($B19,Listing[[LIBELLE]:[REMARQUE]],3,FALSE)))))</f>
        <v/>
      </c>
      <c r="F19" s="19" t="str">
        <f>IF(ISBLANK($B19)=TRUE,"",(VLOOKUP($B19,Listing[[LIBELLE]:[REMARQUE]],14,FALSE)))</f>
        <v/>
      </c>
      <c r="G19" s="20" t="str">
        <f t="shared" si="0"/>
        <v/>
      </c>
      <c r="H19" s="19" t="str">
        <f>IF(ISBLANK($B19)=TRUE,"",(VLOOKUP($B19,Listing[[LIBELLE]:[REMARQUE]],15,FALSE))*D19)</f>
        <v/>
      </c>
      <c r="J19" s="49" t="s">
        <v>169</v>
      </c>
      <c r="K19" s="50"/>
      <c r="L19" s="50"/>
      <c r="M19" s="50"/>
      <c r="N19" s="51"/>
    </row>
    <row r="20" spans="1:14" ht="15.75" customHeight="1" thickBot="1" x14ac:dyDescent="0.25">
      <c r="A20" s="16"/>
      <c r="B20" s="40"/>
      <c r="C20" s="17" t="str">
        <f>IF(ISBLANK($B20)=TRUE,"",(LEFT((VLOOKUP($B20,Listing[[LIBELLE]:[REMARQUE]],6,FALSE)),1)))</f>
        <v/>
      </c>
      <c r="D20" s="39"/>
      <c r="E20" s="17" t="str">
        <f>IF(ISBLANK($B20)=TRUE,"",(((VLOOKUP($B20,Listing[[LIBELLE]:[REMARQUE]],3,FALSE)))))</f>
        <v/>
      </c>
      <c r="F20" s="19" t="str">
        <f>IF(ISBLANK($B20)=TRUE,"",(VLOOKUP($B20,Listing[[LIBELLE]:[REMARQUE]],14,FALSE)))</f>
        <v/>
      </c>
      <c r="G20" s="20" t="str">
        <f t="shared" si="0"/>
        <v/>
      </c>
      <c r="H20" s="19" t="str">
        <f>IF(ISBLANK($B20)=TRUE,"",(VLOOKUP($B20,Listing[[LIBELLE]:[REMARQUE]],15,FALSE))*D20)</f>
        <v/>
      </c>
      <c r="J20" s="22"/>
    </row>
    <row r="21" spans="1:14" ht="15.75" thickBot="1" x14ac:dyDescent="0.25">
      <c r="A21" s="16"/>
      <c r="B21" s="40"/>
      <c r="C21" s="17" t="str">
        <f>IF(ISBLANK($B21)=TRUE,"",(LEFT((VLOOKUP($B21,Listing[[LIBELLE]:[REMARQUE]],6,FALSE)),1)))</f>
        <v/>
      </c>
      <c r="D21" s="39"/>
      <c r="E21" s="17" t="str">
        <f>IF(ISBLANK($B21)=TRUE,"",(((VLOOKUP($B21,Listing[[LIBELLE]:[REMARQUE]],3,FALSE)))))</f>
        <v/>
      </c>
      <c r="F21" s="19" t="str">
        <f>IF(ISBLANK($B21)=TRUE,"",(VLOOKUP($B21,Listing[[LIBELLE]:[REMARQUE]],14,FALSE)))</f>
        <v/>
      </c>
      <c r="G21" s="20" t="str">
        <f t="shared" si="0"/>
        <v/>
      </c>
      <c r="H21" s="19" t="str">
        <f>IF(ISBLANK($B21)=TRUE,"",(VLOOKUP($B21,Listing[[LIBELLE]:[REMARQUE]],15,FALSE))*D21)</f>
        <v/>
      </c>
      <c r="J21" s="45" t="s">
        <v>165</v>
      </c>
      <c r="K21" s="38">
        <f>SUM(H3:H43)</f>
        <v>0</v>
      </c>
      <c r="L21" s="37"/>
    </row>
    <row r="22" spans="1:14" ht="15.75" thickBot="1" x14ac:dyDescent="0.25">
      <c r="A22" s="16"/>
      <c r="B22" s="40"/>
      <c r="C22" s="17" t="str">
        <f>IF(ISBLANK($B22)=TRUE,"",(LEFT((VLOOKUP($B22,Listing[[LIBELLE]:[REMARQUE]],6,FALSE)),1)))</f>
        <v/>
      </c>
      <c r="D22" s="39"/>
      <c r="E22" s="17" t="str">
        <f>IF(ISBLANK($B22)=TRUE,"",(((VLOOKUP($B22,Listing[[LIBELLE]:[REMARQUE]],3,FALSE)))))</f>
        <v/>
      </c>
      <c r="F22" s="19" t="str">
        <f>IF(ISBLANK($B22)=TRUE,"",(VLOOKUP($B22,Listing[[LIBELLE]:[REMARQUE]],14,FALSE)))</f>
        <v/>
      </c>
      <c r="G22" s="20" t="str">
        <f t="shared" si="0"/>
        <v/>
      </c>
      <c r="H22" s="19" t="str">
        <f>IF(ISBLANK($B22)=TRUE,"",(VLOOKUP($B22,Listing[[LIBELLE]:[REMARQUE]],15,FALSE))*D22)</f>
        <v/>
      </c>
      <c r="J22" s="49" t="s">
        <v>170</v>
      </c>
      <c r="K22" s="50"/>
      <c r="L22" s="50"/>
      <c r="M22" s="50"/>
      <c r="N22" s="51"/>
    </row>
    <row r="23" spans="1:14" ht="15.75" thickBot="1" x14ac:dyDescent="0.25">
      <c r="A23" s="16"/>
      <c r="B23" s="40"/>
      <c r="C23" s="17" t="str">
        <f>IF(ISBLANK($B23)=TRUE,"",(LEFT((VLOOKUP($B23,Listing[[LIBELLE]:[REMARQUE]],6,FALSE)),1)))</f>
        <v/>
      </c>
      <c r="D23" s="39"/>
      <c r="E23" s="17" t="str">
        <f>IF(ISBLANK($B23)=TRUE,"",(((VLOOKUP($B23,Listing[[LIBELLE]:[REMARQUE]],3,FALSE)))))</f>
        <v/>
      </c>
      <c r="F23" s="19" t="str">
        <f>IF(ISBLANK($B23)=TRUE,"",(VLOOKUP($B23,Listing[[LIBELLE]:[REMARQUE]],14,FALSE)))</f>
        <v/>
      </c>
      <c r="G23" s="20" t="str">
        <f t="shared" si="0"/>
        <v/>
      </c>
      <c r="H23" s="19" t="str">
        <f>IF(ISBLANK($B23)=TRUE,"",(VLOOKUP($B23,Listing[[LIBELLE]:[REMARQUE]],15,FALSE))*D23)</f>
        <v/>
      </c>
    </row>
    <row r="24" spans="1:14" ht="15.75" thickBot="1" x14ac:dyDescent="0.25">
      <c r="A24" s="16"/>
      <c r="B24" s="40"/>
      <c r="C24" s="17" t="str">
        <f>IF(ISBLANK($B24)=TRUE,"",(LEFT((VLOOKUP($B24,Listing[[LIBELLE]:[REMARQUE]],6,FALSE)),1)))</f>
        <v/>
      </c>
      <c r="D24" s="39"/>
      <c r="E24" s="17" t="str">
        <f>IF(ISBLANK($B24)=TRUE,"",(((VLOOKUP($B24,Listing[[LIBELLE]:[REMARQUE]],3,FALSE)))))</f>
        <v/>
      </c>
      <c r="F24" s="19" t="str">
        <f>IF(ISBLANK($B24)=TRUE,"",(VLOOKUP($B24,Listing[[LIBELLE]:[REMARQUE]],14,FALSE)))</f>
        <v/>
      </c>
      <c r="G24" s="20" t="str">
        <f t="shared" si="0"/>
        <v/>
      </c>
      <c r="H24" s="19" t="str">
        <f>IF(ISBLANK($B24)=TRUE,"",(VLOOKUP($B24,Listing[[LIBELLE]:[REMARQUE]],15,FALSE))*D24)</f>
        <v/>
      </c>
    </row>
    <row r="25" spans="1:14" ht="15.75" thickBot="1" x14ac:dyDescent="0.25">
      <c r="A25" s="16"/>
      <c r="B25" s="40"/>
      <c r="C25" s="17" t="str">
        <f>IF(ISBLANK($B25)=TRUE,"",(LEFT((VLOOKUP($B25,Listing[[LIBELLE]:[REMARQUE]],6,FALSE)),1)))</f>
        <v/>
      </c>
      <c r="D25" s="39"/>
      <c r="E25" s="17" t="str">
        <f>IF(ISBLANK($B25)=TRUE,"",(((VLOOKUP($B25,Listing[[LIBELLE]:[REMARQUE]],3,FALSE)))))</f>
        <v/>
      </c>
      <c r="F25" s="19" t="str">
        <f>IF(ISBLANK($B25)=TRUE,"",(VLOOKUP($B25,Listing[[LIBELLE]:[REMARQUE]],14,FALSE)))</f>
        <v/>
      </c>
      <c r="G25" s="20" t="str">
        <f t="shared" si="0"/>
        <v/>
      </c>
      <c r="H25" s="19" t="str">
        <f>IF(ISBLANK($B25)=TRUE,"",(VLOOKUP($B25,Listing[[LIBELLE]:[REMARQUE]],15,FALSE))*D25)</f>
        <v/>
      </c>
    </row>
    <row r="26" spans="1:14" ht="15.75" thickBot="1" x14ac:dyDescent="0.25">
      <c r="A26" s="16"/>
      <c r="B26" s="40"/>
      <c r="C26" s="17" t="str">
        <f>IF(ISBLANK($B26)=TRUE,"",(LEFT((VLOOKUP($B26,Listing[[LIBELLE]:[REMARQUE]],6,FALSE)),1)))</f>
        <v/>
      </c>
      <c r="D26" s="39"/>
      <c r="E26" s="17" t="str">
        <f>IF(ISBLANK($B26)=TRUE,"",(((VLOOKUP($B26,Listing[[LIBELLE]:[REMARQUE]],3,FALSE)))))</f>
        <v/>
      </c>
      <c r="F26" s="19" t="str">
        <f>IF(ISBLANK($B26)=TRUE,"",(VLOOKUP($B26,Listing[[LIBELLE]:[REMARQUE]],14,FALSE)))</f>
        <v/>
      </c>
      <c r="G26" s="20" t="str">
        <f t="shared" si="0"/>
        <v/>
      </c>
      <c r="H26" s="19" t="str">
        <f>IF(ISBLANK($B26)=TRUE,"",(VLOOKUP($B26,Listing[[LIBELLE]:[REMARQUE]],15,FALSE))*D26)</f>
        <v/>
      </c>
    </row>
    <row r="27" spans="1:14" ht="15.75" thickBot="1" x14ac:dyDescent="0.25">
      <c r="A27" s="16"/>
      <c r="B27" s="40"/>
      <c r="C27" s="17" t="str">
        <f>IF(ISBLANK($B27)=TRUE,"",(LEFT((VLOOKUP($B27,Listing[[LIBELLE]:[REMARQUE]],6,FALSE)),1)))</f>
        <v/>
      </c>
      <c r="D27" s="39"/>
      <c r="E27" s="17" t="str">
        <f>IF(ISBLANK($B27)=TRUE,"",(((VLOOKUP($B27,Listing[[LIBELLE]:[REMARQUE]],3,FALSE)))))</f>
        <v/>
      </c>
      <c r="F27" s="19" t="str">
        <f>IF(ISBLANK($B27)=TRUE,"",(VLOOKUP($B27,Listing[[LIBELLE]:[REMARQUE]],14,FALSE)))</f>
        <v/>
      </c>
      <c r="G27" s="20" t="str">
        <f t="shared" si="0"/>
        <v/>
      </c>
      <c r="H27" s="19" t="str">
        <f>IF(ISBLANK($B27)=TRUE,"",(VLOOKUP($B27,Listing[[LIBELLE]:[REMARQUE]],15,FALSE))*D27)</f>
        <v/>
      </c>
    </row>
    <row r="28" spans="1:14" ht="15.75" thickBot="1" x14ac:dyDescent="0.25">
      <c r="A28" s="16"/>
      <c r="B28" s="40"/>
      <c r="C28" s="17" t="str">
        <f>IF(ISBLANK($B28)=TRUE,"",(LEFT((VLOOKUP($B28,Listing[[LIBELLE]:[REMARQUE]],6,FALSE)),1)))</f>
        <v/>
      </c>
      <c r="D28" s="39"/>
      <c r="E28" s="17" t="str">
        <f>IF(ISBLANK($B28)=TRUE,"",(((VLOOKUP($B28,Listing[[LIBELLE]:[REMARQUE]],3,FALSE)))))</f>
        <v/>
      </c>
      <c r="F28" s="19" t="str">
        <f>IF(ISBLANK($B28)=TRUE,"",(VLOOKUP($B28,Listing[[LIBELLE]:[REMARQUE]],14,FALSE)))</f>
        <v/>
      </c>
      <c r="G28" s="20" t="str">
        <f t="shared" si="0"/>
        <v/>
      </c>
      <c r="H28" s="19" t="str">
        <f>IF(ISBLANK($B28)=TRUE,"",(VLOOKUP($B28,Listing[[LIBELLE]:[REMARQUE]],15,FALSE))*D28)</f>
        <v/>
      </c>
    </row>
    <row r="29" spans="1:14" ht="15.75" thickBot="1" x14ac:dyDescent="0.25">
      <c r="A29" s="16"/>
      <c r="B29" s="40"/>
      <c r="C29" s="17" t="str">
        <f>IF(ISBLANK($B29)=TRUE,"",(LEFT((VLOOKUP($B29,Listing[[LIBELLE]:[REMARQUE]],6,FALSE)),1)))</f>
        <v/>
      </c>
      <c r="D29" s="39"/>
      <c r="E29" s="17" t="str">
        <f>IF(ISBLANK($B29)=TRUE,"",(((VLOOKUP($B29,Listing[[LIBELLE]:[REMARQUE]],3,FALSE)))))</f>
        <v/>
      </c>
      <c r="F29" s="19" t="str">
        <f>IF(ISBLANK($B29)=TRUE,"",(VLOOKUP($B29,Listing[[LIBELLE]:[REMARQUE]],14,FALSE)))</f>
        <v/>
      </c>
      <c r="G29" s="20" t="str">
        <f t="shared" si="0"/>
        <v/>
      </c>
      <c r="H29" s="19" t="str">
        <f>IF(ISBLANK($B29)=TRUE,"",(VLOOKUP($B29,Listing[[LIBELLE]:[REMARQUE]],15,FALSE))*D29)</f>
        <v/>
      </c>
    </row>
    <row r="30" spans="1:14" ht="15.75" thickBot="1" x14ac:dyDescent="0.25">
      <c r="A30" s="16"/>
      <c r="B30" s="40"/>
      <c r="C30" s="17" t="str">
        <f>IF(ISBLANK($B30)=TRUE,"",(LEFT((VLOOKUP($B30,Listing[[LIBELLE]:[REMARQUE]],6,FALSE)),1)))</f>
        <v/>
      </c>
      <c r="D30" s="39"/>
      <c r="E30" s="17" t="str">
        <f>IF(ISBLANK($B30)=TRUE,"",(((VLOOKUP($B30,Listing[[LIBELLE]:[REMARQUE]],3,FALSE)))))</f>
        <v/>
      </c>
      <c r="F30" s="19" t="str">
        <f>IF(ISBLANK($B30)=TRUE,"",(VLOOKUP($B30,Listing[[LIBELLE]:[REMARQUE]],14,FALSE)))</f>
        <v/>
      </c>
      <c r="G30" s="20" t="str">
        <f t="shared" si="0"/>
        <v/>
      </c>
      <c r="H30" s="19" t="str">
        <f>IF(ISBLANK($B30)=TRUE,"",(VLOOKUP($B30,Listing[[LIBELLE]:[REMARQUE]],15,FALSE))*D30)</f>
        <v/>
      </c>
    </row>
    <row r="31" spans="1:14" ht="15.75" thickBot="1" x14ac:dyDescent="0.25">
      <c r="A31" s="16"/>
      <c r="B31" s="40"/>
      <c r="C31" s="17" t="str">
        <f>IF(ISBLANK($B31)=TRUE,"",(LEFT((VLOOKUP($B31,Listing[[LIBELLE]:[REMARQUE]],6,FALSE)),1)))</f>
        <v/>
      </c>
      <c r="D31" s="39"/>
      <c r="E31" s="17" t="str">
        <f>IF(ISBLANK($B31)=TRUE,"",(((VLOOKUP($B31,Listing[[LIBELLE]:[REMARQUE]],3,FALSE)))))</f>
        <v/>
      </c>
      <c r="F31" s="19" t="str">
        <f>IF(ISBLANK($B31)=TRUE,"",(VLOOKUP($B31,Listing[[LIBELLE]:[REMARQUE]],14,FALSE)))</f>
        <v/>
      </c>
      <c r="G31" s="20" t="str">
        <f t="shared" si="0"/>
        <v/>
      </c>
      <c r="H31" s="19" t="str">
        <f>IF(ISBLANK($B31)=TRUE,"",(VLOOKUP($B31,Listing[[LIBELLE]:[REMARQUE]],15,FALSE))*D31)</f>
        <v/>
      </c>
    </row>
    <row r="32" spans="1:14" ht="15.75" thickBot="1" x14ac:dyDescent="0.25">
      <c r="A32" s="16"/>
      <c r="B32" s="40"/>
      <c r="C32" s="17" t="str">
        <f>IF(ISBLANK($B32)=TRUE,"",(LEFT((VLOOKUP($B32,Listing[[LIBELLE]:[REMARQUE]],6,FALSE)),1)))</f>
        <v/>
      </c>
      <c r="D32" s="39"/>
      <c r="E32" s="17" t="str">
        <f>IF(ISBLANK($B32)=TRUE,"",(((VLOOKUP($B32,Listing[[LIBELLE]:[REMARQUE]],3,FALSE)))))</f>
        <v/>
      </c>
      <c r="F32" s="19" t="str">
        <f>IF(ISBLANK($B32)=TRUE,"",(VLOOKUP($B32,Listing[[LIBELLE]:[REMARQUE]],14,FALSE)))</f>
        <v/>
      </c>
      <c r="G32" s="20" t="str">
        <f t="shared" si="0"/>
        <v/>
      </c>
      <c r="H32" s="19" t="str">
        <f>IF(ISBLANK($B32)=TRUE,"",(VLOOKUP($B32,Listing[[LIBELLE]:[REMARQUE]],15,FALSE))*D32)</f>
        <v/>
      </c>
    </row>
    <row r="33" spans="1:8" ht="15.75" thickBot="1" x14ac:dyDescent="0.25">
      <c r="A33" s="16"/>
      <c r="B33" s="40"/>
      <c r="C33" s="17" t="str">
        <f>IF(ISBLANK($B33)=TRUE,"",(LEFT((VLOOKUP($B33,Listing[[LIBELLE]:[REMARQUE]],6,FALSE)),1)))</f>
        <v/>
      </c>
      <c r="D33" s="39"/>
      <c r="E33" s="17" t="str">
        <f>IF(ISBLANK($B33)=TRUE,"",(((VLOOKUP($B33,Listing[[LIBELLE]:[REMARQUE]],3,FALSE)))))</f>
        <v/>
      </c>
      <c r="F33" s="19" t="str">
        <f>IF(ISBLANK($B33)=TRUE,"",(VLOOKUP($B33,Listing[[LIBELLE]:[REMARQUE]],14,FALSE)))</f>
        <v/>
      </c>
      <c r="G33" s="20" t="str">
        <f t="shared" si="0"/>
        <v/>
      </c>
      <c r="H33" s="19" t="str">
        <f>IF(ISBLANK($B33)=TRUE,"",(VLOOKUP($B33,Listing[[LIBELLE]:[REMARQUE]],15,FALSE))*D33)</f>
        <v/>
      </c>
    </row>
    <row r="34" spans="1:8" ht="15.75" thickBot="1" x14ac:dyDescent="0.25">
      <c r="A34" s="16"/>
      <c r="B34" s="40"/>
      <c r="C34" s="17" t="str">
        <f>IF(ISBLANK($B34)=TRUE,"",(LEFT((VLOOKUP($B34,Listing[[LIBELLE]:[REMARQUE]],6,FALSE)),1)))</f>
        <v/>
      </c>
      <c r="D34" s="39"/>
      <c r="E34" s="17" t="str">
        <f>IF(ISBLANK($B34)=TRUE,"",(((VLOOKUP($B34,Listing[[LIBELLE]:[REMARQUE]],3,FALSE)))))</f>
        <v/>
      </c>
      <c r="F34" s="19" t="str">
        <f>IF(ISBLANK($B34)=TRUE,"",(VLOOKUP($B34,Listing[[LIBELLE]:[REMARQUE]],14,FALSE)))</f>
        <v/>
      </c>
      <c r="G34" s="20" t="str">
        <f t="shared" si="0"/>
        <v/>
      </c>
      <c r="H34" s="19" t="str">
        <f>IF(ISBLANK($B34)=TRUE,"",(VLOOKUP($B34,Listing[[LIBELLE]:[REMARQUE]],15,FALSE))*D34)</f>
        <v/>
      </c>
    </row>
    <row r="35" spans="1:8" ht="15.75" thickBot="1" x14ac:dyDescent="0.25">
      <c r="A35" s="16"/>
      <c r="B35" s="40"/>
      <c r="C35" s="17" t="str">
        <f>IF(ISBLANK($B35)=TRUE,"",(LEFT((VLOOKUP($B35,Listing[[LIBELLE]:[REMARQUE]],6,FALSE)),1)))</f>
        <v/>
      </c>
      <c r="D35" s="39"/>
      <c r="E35" s="17" t="str">
        <f>IF(ISBLANK($B35)=TRUE,"",(((VLOOKUP($B35,Listing[[LIBELLE]:[REMARQUE]],3,FALSE)))))</f>
        <v/>
      </c>
      <c r="F35" s="19" t="str">
        <f>IF(ISBLANK($B35)=TRUE,"",(VLOOKUP($B35,Listing[[LIBELLE]:[REMARQUE]],14,FALSE)))</f>
        <v/>
      </c>
      <c r="G35" s="20" t="str">
        <f t="shared" si="0"/>
        <v/>
      </c>
      <c r="H35" s="19" t="str">
        <f>IF(ISBLANK($B35)=TRUE,"",(VLOOKUP($B35,Listing[[LIBELLE]:[REMARQUE]],15,FALSE))*D35)</f>
        <v/>
      </c>
    </row>
    <row r="36" spans="1:8" ht="15.75" thickBot="1" x14ac:dyDescent="0.25">
      <c r="A36" s="16"/>
      <c r="B36" s="40"/>
      <c r="C36" s="17" t="str">
        <f>IF(ISBLANK($B36)=TRUE,"",(LEFT((VLOOKUP($B36,Listing[[LIBELLE]:[REMARQUE]],6,FALSE)),1)))</f>
        <v/>
      </c>
      <c r="D36" s="39"/>
      <c r="E36" s="17" t="str">
        <f>IF(ISBLANK($B36)=TRUE,"",(((VLOOKUP($B36,Listing[[LIBELLE]:[REMARQUE]],3,FALSE)))))</f>
        <v/>
      </c>
      <c r="F36" s="19" t="str">
        <f>IF(ISBLANK($B36)=TRUE,"",(VLOOKUP($B36,Listing[[LIBELLE]:[REMARQUE]],14,FALSE)))</f>
        <v/>
      </c>
      <c r="G36" s="20" t="str">
        <f t="shared" si="0"/>
        <v/>
      </c>
      <c r="H36" s="19" t="str">
        <f>IF(ISBLANK($B36)=TRUE,"",(VLOOKUP($B36,Listing[[LIBELLE]:[REMARQUE]],15,FALSE))*D36)</f>
        <v/>
      </c>
    </row>
    <row r="37" spans="1:8" ht="15.75" thickBot="1" x14ac:dyDescent="0.25">
      <c r="A37" s="16"/>
      <c r="B37" s="40"/>
      <c r="C37" s="17" t="str">
        <f>IF(ISBLANK($B37)=TRUE,"",(LEFT((VLOOKUP($B37,Listing[[LIBELLE]:[REMARQUE]],6,FALSE)),1)))</f>
        <v/>
      </c>
      <c r="D37" s="39"/>
      <c r="E37" s="17" t="str">
        <f>IF(ISBLANK($B37)=TRUE,"",(((VLOOKUP($B37,Listing[[LIBELLE]:[REMARQUE]],3,FALSE)))))</f>
        <v/>
      </c>
      <c r="F37" s="19" t="str">
        <f>IF(ISBLANK($B37)=TRUE,"",(VLOOKUP($B37,Listing[[LIBELLE]:[REMARQUE]],14,FALSE)))</f>
        <v/>
      </c>
      <c r="G37" s="20" t="str">
        <f t="shared" si="0"/>
        <v/>
      </c>
      <c r="H37" s="19" t="str">
        <f>IF(ISBLANK($B37)=TRUE,"",(VLOOKUP($B37,Listing[[LIBELLE]:[REMARQUE]],15,FALSE))*D37)</f>
        <v/>
      </c>
    </row>
    <row r="38" spans="1:8" ht="15.75" thickBot="1" x14ac:dyDescent="0.25">
      <c r="A38" s="16"/>
      <c r="B38" s="40"/>
      <c r="C38" s="17" t="str">
        <f>IF(ISBLANK($B38)=TRUE,"",(LEFT((VLOOKUP($B38,Listing[[LIBELLE]:[REMARQUE]],6,FALSE)),1)))</f>
        <v/>
      </c>
      <c r="D38" s="39"/>
      <c r="E38" s="17" t="str">
        <f>IF(ISBLANK($B38)=TRUE,"",(((VLOOKUP($B38,Listing[[LIBELLE]:[REMARQUE]],3,FALSE)))))</f>
        <v/>
      </c>
      <c r="F38" s="19" t="str">
        <f>IF(ISBLANK($B38)=TRUE,"",(VLOOKUP($B38,Listing[[LIBELLE]:[REMARQUE]],14,FALSE)))</f>
        <v/>
      </c>
      <c r="G38" s="20" t="str">
        <f t="shared" si="0"/>
        <v/>
      </c>
      <c r="H38" s="19" t="str">
        <f>IF(ISBLANK($B38)=TRUE,"",(VLOOKUP($B38,Listing[[LIBELLE]:[REMARQUE]],15,FALSE))*D38)</f>
        <v/>
      </c>
    </row>
    <row r="39" spans="1:8" ht="15.75" thickBot="1" x14ac:dyDescent="0.25">
      <c r="A39" s="16"/>
      <c r="B39" s="40"/>
      <c r="C39" s="17" t="str">
        <f>IF(ISBLANK($B39)=TRUE,"",(LEFT((VLOOKUP($B39,Listing[[LIBELLE]:[REMARQUE]],6,FALSE)),1)))</f>
        <v/>
      </c>
      <c r="D39" s="39"/>
      <c r="E39" s="17" t="str">
        <f>IF(ISBLANK($B39)=TRUE,"",(((VLOOKUP($B39,Listing[[LIBELLE]:[REMARQUE]],3,FALSE)))))</f>
        <v/>
      </c>
      <c r="F39" s="19" t="str">
        <f>IF(ISBLANK($B39)=TRUE,"",(VLOOKUP($B39,Listing[[LIBELLE]:[REMARQUE]],14,FALSE)))</f>
        <v/>
      </c>
      <c r="G39" s="20" t="str">
        <f t="shared" si="0"/>
        <v/>
      </c>
      <c r="H39" s="19" t="str">
        <f>IF(ISBLANK($B39)=TRUE,"",(VLOOKUP($B39,Listing[[LIBELLE]:[REMARQUE]],15,FALSE))*D39)</f>
        <v/>
      </c>
    </row>
    <row r="40" spans="1:8" ht="15.75" thickBot="1" x14ac:dyDescent="0.25">
      <c r="A40" s="16"/>
      <c r="B40" s="40"/>
      <c r="C40" s="17" t="str">
        <f>IF(ISBLANK($B40)=TRUE,"",(LEFT((VLOOKUP($B40,Listing[[LIBELLE]:[REMARQUE]],6,FALSE)),1)))</f>
        <v/>
      </c>
      <c r="D40" s="39"/>
      <c r="E40" s="17" t="str">
        <f>IF(ISBLANK($B40)=TRUE,"",(((VLOOKUP($B40,Listing[[LIBELLE]:[REMARQUE]],3,FALSE)))))</f>
        <v/>
      </c>
      <c r="F40" s="19" t="str">
        <f>IF(ISBLANK($B40)=TRUE,"",(VLOOKUP($B40,Listing[[LIBELLE]:[REMARQUE]],14,FALSE)))</f>
        <v/>
      </c>
      <c r="G40" s="20" t="str">
        <f t="shared" si="0"/>
        <v/>
      </c>
      <c r="H40" s="19" t="str">
        <f>IF(ISBLANK($B40)=TRUE,"",(VLOOKUP($B40,Listing[[LIBELLE]:[REMARQUE]],15,FALSE))*D40)</f>
        <v/>
      </c>
    </row>
    <row r="41" spans="1:8" ht="15.75" thickBot="1" x14ac:dyDescent="0.25">
      <c r="A41" s="16"/>
      <c r="B41" s="40"/>
      <c r="C41" s="17" t="str">
        <f>IF(ISBLANK($B41)=TRUE,"",(LEFT((VLOOKUP($B41,Listing[[LIBELLE]:[REMARQUE]],6,FALSE)),1)))</f>
        <v/>
      </c>
      <c r="D41" s="39"/>
      <c r="E41" s="17" t="str">
        <f>IF(ISBLANK($B41)=TRUE,"",(((VLOOKUP($B41,Listing[[LIBELLE]:[REMARQUE]],3,FALSE)))))</f>
        <v/>
      </c>
      <c r="F41" s="19" t="str">
        <f>IF(ISBLANK($B41)=TRUE,"",(VLOOKUP($B41,Listing[[LIBELLE]:[REMARQUE]],14,FALSE)))</f>
        <v/>
      </c>
      <c r="G41" s="20" t="str">
        <f t="shared" si="0"/>
        <v/>
      </c>
      <c r="H41" s="19" t="str">
        <f>IF(ISBLANK($B41)=TRUE,"",(VLOOKUP($B41,Listing[[LIBELLE]:[REMARQUE]],15,FALSE))*D41)</f>
        <v/>
      </c>
    </row>
    <row r="42" spans="1:8" ht="15.75" thickBot="1" x14ac:dyDescent="0.25">
      <c r="A42" s="16"/>
      <c r="B42" s="40"/>
      <c r="C42" s="17" t="str">
        <f>IF(ISBLANK($B42)=TRUE,"",(LEFT((VLOOKUP($B42,Listing[[LIBELLE]:[REMARQUE]],6,FALSE)),1)))</f>
        <v/>
      </c>
      <c r="D42" s="39"/>
      <c r="E42" s="17" t="str">
        <f>IF(ISBLANK($B42)=TRUE,"",(((VLOOKUP($B42,Listing[[LIBELLE]:[REMARQUE]],3,FALSE)))))</f>
        <v/>
      </c>
      <c r="F42" s="19" t="str">
        <f>IF(ISBLANK($B42)=TRUE,"",(VLOOKUP($B42,Listing[[LIBELLE]:[REMARQUE]],14,FALSE)))</f>
        <v/>
      </c>
      <c r="G42" s="20" t="str">
        <f t="shared" si="0"/>
        <v/>
      </c>
      <c r="H42" s="19" t="str">
        <f>IF(ISBLANK($B42)=TRUE,"",(VLOOKUP($B42,Listing[[LIBELLE]:[REMARQUE]],15,FALSE))*D42)</f>
        <v/>
      </c>
    </row>
    <row r="43" spans="1:8" ht="15.75" thickBot="1" x14ac:dyDescent="0.25">
      <c r="A43" s="16"/>
      <c r="B43" s="40"/>
      <c r="C43" s="17" t="str">
        <f>IF(ISBLANK($B43)=TRUE,"",(LEFT((VLOOKUP($B43,Listing[[LIBELLE]:[REMARQUE]],6,FALSE)),1)))</f>
        <v/>
      </c>
      <c r="D43" s="39"/>
      <c r="E43" s="17" t="str">
        <f>IF(ISBLANK($B43)=TRUE,"",(((VLOOKUP($B43,Listing[[LIBELLE]:[REMARQUE]],3,FALSE)))))</f>
        <v/>
      </c>
      <c r="F43" s="19" t="str">
        <f>IF(ISBLANK($B43)=TRUE,"",(VLOOKUP($B43,Listing[[LIBELLE]:[REMARQUE]],14,FALSE)))</f>
        <v/>
      </c>
      <c r="G43" s="20" t="str">
        <f t="shared" si="0"/>
        <v/>
      </c>
      <c r="H43" s="19" t="str">
        <f>IF(ISBLANK($B43)=TRUE,"",(VLOOKUP($B43,Listing[[LIBELLE]:[REMARQUE]],15,FALSE))*D43)</f>
        <v/>
      </c>
    </row>
  </sheetData>
  <sheetProtection sheet="1" objects="1" scenarios="1"/>
  <mergeCells count="5">
    <mergeCell ref="K7:L7"/>
    <mergeCell ref="K4:L4"/>
    <mergeCell ref="J19:N19"/>
    <mergeCell ref="J22:N22"/>
    <mergeCell ref="K3:L3"/>
  </mergeCells>
  <dataValidations count="6">
    <dataValidation type="whole" allowBlank="1" showInputMessage="1" showErrorMessage="1" sqref="D3">
      <formula1>0</formula1>
      <formula2>E3</formula2>
    </dataValidation>
    <dataValidation type="date" operator="greaterThanOrEqual" allowBlank="1" showInputMessage="1" showErrorMessage="1" sqref="K11:K12">
      <formula1>43101</formula1>
    </dataValidation>
    <dataValidation type="list" allowBlank="1" showInputMessage="1" showErrorMessage="1" sqref="M11:M12">
      <formula1>"Stock,Bureau"</formula1>
    </dataValidation>
    <dataValidation type="list" allowBlank="1" showInputMessage="1" showErrorMessage="1" sqref="N11:N12">
      <formula1>"OK,TBC,TBD"</formula1>
    </dataValidation>
    <dataValidation type="list" allowBlank="1" showInputMessage="1" showErrorMessage="1" sqref="K6 K8">
      <formula1>"OUI,NON"</formula1>
    </dataValidation>
    <dataValidation type="whole" operator="lessThanOrEqual" allowBlank="1" showInputMessage="1" showErrorMessage="1" sqref="D4:D43">
      <formula1>E4</formula1>
    </dataValidation>
  </dataValidations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Listing!$B:$B</xm:f>
          </x14:formula1>
          <xm:sqref>B3:B43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Q60"/>
  <sheetViews>
    <sheetView zoomScaleNormal="100" workbookViewId="0">
      <pane ySplit="2" topLeftCell="A27" activePane="bottomLeft" state="frozen"/>
      <selection pane="bottomLeft" activeCell="B4" sqref="B4"/>
    </sheetView>
  </sheetViews>
  <sheetFormatPr baseColWidth="10" defaultRowHeight="12.75" x14ac:dyDescent="0.2"/>
  <cols>
    <col min="1" max="1" width="8.140625" bestFit="1" customWidth="1"/>
    <col min="2" max="2" width="45.7109375" bestFit="1" customWidth="1"/>
    <col min="3" max="3" width="14.140625" bestFit="1" customWidth="1"/>
    <col min="4" max="4" width="8.5703125" style="6" bestFit="1" customWidth="1"/>
    <col min="5" max="5" width="6.7109375" customWidth="1"/>
    <col min="6" max="6" width="16.5703125" customWidth="1"/>
    <col min="7" max="7" width="14.7109375" customWidth="1"/>
    <col min="8" max="8" width="19.140625" customWidth="1"/>
    <col min="9" max="9" width="10.85546875" customWidth="1"/>
    <col min="10" max="10" width="9" customWidth="1"/>
    <col min="11" max="11" width="13.42578125" customWidth="1"/>
    <col min="12" max="12" width="14.42578125" customWidth="1"/>
    <col min="13" max="13" width="14.140625" style="8" bestFit="1" customWidth="1"/>
    <col min="14" max="14" width="8.42578125" customWidth="1"/>
    <col min="15" max="15" width="9" style="8" bestFit="1" customWidth="1"/>
    <col min="16" max="16" width="12.7109375" style="8" bestFit="1" customWidth="1"/>
    <col min="17" max="17" width="14.42578125" bestFit="1" customWidth="1"/>
  </cols>
  <sheetData>
    <row r="1" spans="1:17" x14ac:dyDescent="0.2">
      <c r="A1" s="14">
        <v>43143</v>
      </c>
      <c r="B1" s="2"/>
      <c r="C1" s="2"/>
      <c r="D1" s="12"/>
      <c r="E1" s="4"/>
      <c r="F1" s="4"/>
      <c r="G1" s="4"/>
      <c r="H1" s="4"/>
      <c r="I1" s="4"/>
      <c r="J1" s="4"/>
      <c r="K1" s="4"/>
      <c r="L1" s="4"/>
      <c r="M1" s="7"/>
      <c r="N1" s="3"/>
      <c r="O1" s="7"/>
      <c r="P1" s="7"/>
    </row>
    <row r="2" spans="1:17" s="11" customFormat="1" x14ac:dyDescent="0.2">
      <c r="A2" s="9" t="s">
        <v>0</v>
      </c>
      <c r="B2" s="9" t="s">
        <v>71</v>
      </c>
      <c r="C2" s="9" t="s">
        <v>74</v>
      </c>
      <c r="D2" s="5" t="s">
        <v>70</v>
      </c>
      <c r="E2" s="9" t="s">
        <v>157</v>
      </c>
      <c r="F2" s="9" t="s">
        <v>54</v>
      </c>
      <c r="G2" s="9" t="s">
        <v>46</v>
      </c>
      <c r="H2" s="9" t="s">
        <v>52</v>
      </c>
      <c r="I2" s="9" t="s">
        <v>53</v>
      </c>
      <c r="J2" s="9" t="s">
        <v>63</v>
      </c>
      <c r="K2" s="9" t="s">
        <v>62</v>
      </c>
      <c r="L2" s="9" t="s">
        <v>64</v>
      </c>
      <c r="M2" s="10" t="s">
        <v>66</v>
      </c>
      <c r="N2" s="9" t="s">
        <v>72</v>
      </c>
      <c r="O2" s="10" t="s">
        <v>67</v>
      </c>
      <c r="P2" s="10" t="s">
        <v>68</v>
      </c>
      <c r="Q2" s="9" t="s">
        <v>69</v>
      </c>
    </row>
    <row r="3" spans="1:17" x14ac:dyDescent="0.2">
      <c r="B3" t="s">
        <v>146</v>
      </c>
      <c r="C3" t="s">
        <v>76</v>
      </c>
      <c r="D3" s="6">
        <v>1</v>
      </c>
      <c r="F3" t="s">
        <v>89</v>
      </c>
      <c r="G3" t="s">
        <v>40</v>
      </c>
      <c r="H3" t="s">
        <v>60</v>
      </c>
      <c r="I3" t="s">
        <v>88</v>
      </c>
      <c r="L3" t="s">
        <v>84</v>
      </c>
      <c r="M3" s="8">
        <v>1500</v>
      </c>
      <c r="N3" t="s">
        <v>1</v>
      </c>
      <c r="O3" s="8">
        <v>25</v>
      </c>
      <c r="P3" s="8">
        <v>500</v>
      </c>
    </row>
    <row r="4" spans="1:17" x14ac:dyDescent="0.2">
      <c r="B4" t="s">
        <v>90</v>
      </c>
      <c r="C4" t="s">
        <v>78</v>
      </c>
      <c r="D4" s="6">
        <v>40</v>
      </c>
      <c r="G4" t="s">
        <v>44</v>
      </c>
      <c r="H4" t="s">
        <v>56</v>
      </c>
      <c r="I4" t="s">
        <v>48</v>
      </c>
      <c r="L4" t="s">
        <v>83</v>
      </c>
      <c r="M4" s="8">
        <v>25</v>
      </c>
      <c r="N4" t="s">
        <v>1</v>
      </c>
      <c r="O4" s="8">
        <v>3</v>
      </c>
      <c r="P4" s="8">
        <v>6</v>
      </c>
    </row>
    <row r="5" spans="1:17" x14ac:dyDescent="0.2">
      <c r="B5" t="s">
        <v>90</v>
      </c>
      <c r="C5" t="s">
        <v>78</v>
      </c>
      <c r="D5" s="6">
        <v>10</v>
      </c>
      <c r="G5" t="s">
        <v>40</v>
      </c>
      <c r="H5" t="s">
        <v>56</v>
      </c>
      <c r="I5" t="s">
        <v>48</v>
      </c>
      <c r="L5" t="s">
        <v>83</v>
      </c>
      <c r="M5" s="8">
        <v>25</v>
      </c>
      <c r="N5" t="s">
        <v>1</v>
      </c>
      <c r="O5" s="8">
        <v>3</v>
      </c>
      <c r="P5" s="8">
        <v>6</v>
      </c>
    </row>
    <row r="6" spans="1:17" x14ac:dyDescent="0.2">
      <c r="B6" t="s">
        <v>91</v>
      </c>
      <c r="C6" t="s">
        <v>79</v>
      </c>
      <c r="D6" s="6">
        <v>1</v>
      </c>
      <c r="F6" t="s">
        <v>93</v>
      </c>
      <c r="G6" t="s">
        <v>41</v>
      </c>
      <c r="H6" t="s">
        <v>60</v>
      </c>
      <c r="I6" t="s">
        <v>88</v>
      </c>
      <c r="L6" t="s">
        <v>84</v>
      </c>
      <c r="M6" s="8">
        <v>1200</v>
      </c>
      <c r="N6" t="s">
        <v>1</v>
      </c>
      <c r="O6" s="8">
        <v>25</v>
      </c>
      <c r="P6" s="8">
        <v>150</v>
      </c>
    </row>
    <row r="7" spans="1:17" x14ac:dyDescent="0.2">
      <c r="B7" t="s">
        <v>92</v>
      </c>
      <c r="C7" t="s">
        <v>79</v>
      </c>
      <c r="D7" s="6">
        <v>3</v>
      </c>
      <c r="F7" t="s">
        <v>94</v>
      </c>
      <c r="G7" t="s">
        <v>40</v>
      </c>
      <c r="H7" t="s">
        <v>61</v>
      </c>
      <c r="I7" t="s">
        <v>88</v>
      </c>
      <c r="L7" t="s">
        <v>84</v>
      </c>
      <c r="M7" s="8">
        <v>900</v>
      </c>
      <c r="N7" t="s">
        <v>1</v>
      </c>
      <c r="O7" s="8">
        <v>25</v>
      </c>
      <c r="P7" s="8">
        <v>250</v>
      </c>
    </row>
    <row r="8" spans="1:17" x14ac:dyDescent="0.2">
      <c r="B8" t="s">
        <v>97</v>
      </c>
      <c r="C8" t="s">
        <v>79</v>
      </c>
      <c r="D8" s="6">
        <v>1</v>
      </c>
      <c r="F8" t="s">
        <v>94</v>
      </c>
      <c r="G8" t="s">
        <v>41</v>
      </c>
      <c r="H8" t="s">
        <v>60</v>
      </c>
      <c r="I8" t="s">
        <v>88</v>
      </c>
      <c r="L8" t="s">
        <v>86</v>
      </c>
      <c r="M8" s="8">
        <v>12000</v>
      </c>
      <c r="N8" t="s">
        <v>114</v>
      </c>
      <c r="O8" s="8">
        <v>200</v>
      </c>
      <c r="P8" s="8">
        <v>1500</v>
      </c>
    </row>
    <row r="9" spans="1:17" x14ac:dyDescent="0.2">
      <c r="B9" t="s">
        <v>95</v>
      </c>
      <c r="C9" t="s">
        <v>79</v>
      </c>
      <c r="D9" s="6">
        <v>1</v>
      </c>
      <c r="F9" t="s">
        <v>94</v>
      </c>
      <c r="G9" t="s">
        <v>40</v>
      </c>
      <c r="H9" t="s">
        <v>60</v>
      </c>
      <c r="I9" t="s">
        <v>88</v>
      </c>
      <c r="L9" t="s">
        <v>84</v>
      </c>
      <c r="M9" s="8">
        <v>2000</v>
      </c>
      <c r="N9" t="s">
        <v>1</v>
      </c>
      <c r="O9" s="8">
        <v>35</v>
      </c>
      <c r="P9" s="8">
        <v>250</v>
      </c>
    </row>
    <row r="10" spans="1:17" x14ac:dyDescent="0.2">
      <c r="B10" t="s">
        <v>96</v>
      </c>
      <c r="C10" t="s">
        <v>79</v>
      </c>
      <c r="D10" s="6">
        <v>1</v>
      </c>
      <c r="F10" t="s">
        <v>94</v>
      </c>
      <c r="G10" t="s">
        <v>40</v>
      </c>
      <c r="H10" t="s">
        <v>60</v>
      </c>
      <c r="I10" t="s">
        <v>88</v>
      </c>
      <c r="L10" t="s">
        <v>86</v>
      </c>
      <c r="M10" s="8">
        <v>5000</v>
      </c>
      <c r="N10" t="s">
        <v>1</v>
      </c>
      <c r="O10" s="8">
        <v>75</v>
      </c>
      <c r="P10" s="8">
        <v>500</v>
      </c>
    </row>
    <row r="11" spans="1:17" x14ac:dyDescent="0.2">
      <c r="B11" t="s">
        <v>98</v>
      </c>
      <c r="C11" t="s">
        <v>76</v>
      </c>
      <c r="D11" s="6">
        <v>50</v>
      </c>
      <c r="F11" t="s">
        <v>100</v>
      </c>
      <c r="G11" t="s">
        <v>44</v>
      </c>
      <c r="H11" t="s">
        <v>55</v>
      </c>
      <c r="I11" t="s">
        <v>48</v>
      </c>
      <c r="L11" t="s">
        <v>83</v>
      </c>
      <c r="M11" s="8">
        <v>20</v>
      </c>
      <c r="N11" t="s">
        <v>1</v>
      </c>
      <c r="O11" s="8">
        <v>1</v>
      </c>
      <c r="P11" s="8">
        <v>3</v>
      </c>
    </row>
    <row r="12" spans="1:17" x14ac:dyDescent="0.2">
      <c r="B12" t="s">
        <v>101</v>
      </c>
      <c r="C12" t="s">
        <v>76</v>
      </c>
      <c r="D12" s="6">
        <v>20</v>
      </c>
      <c r="G12" t="s">
        <v>40</v>
      </c>
      <c r="H12" t="s">
        <v>57</v>
      </c>
      <c r="I12" t="s">
        <v>48</v>
      </c>
      <c r="L12" t="s">
        <v>84</v>
      </c>
      <c r="M12" s="8">
        <v>55</v>
      </c>
      <c r="N12" t="s">
        <v>1</v>
      </c>
      <c r="O12" s="8">
        <v>2</v>
      </c>
      <c r="P12" s="8">
        <v>10</v>
      </c>
    </row>
    <row r="13" spans="1:17" x14ac:dyDescent="0.2">
      <c r="B13" t="s">
        <v>102</v>
      </c>
      <c r="C13" t="s">
        <v>76</v>
      </c>
      <c r="D13" s="6">
        <v>30</v>
      </c>
      <c r="G13" t="s">
        <v>44</v>
      </c>
      <c r="H13" t="s">
        <v>57</v>
      </c>
      <c r="I13" t="s">
        <v>48</v>
      </c>
      <c r="L13" t="s">
        <v>84</v>
      </c>
      <c r="M13" s="8">
        <v>55</v>
      </c>
      <c r="N13" t="s">
        <v>1</v>
      </c>
      <c r="O13" s="8">
        <v>2</v>
      </c>
      <c r="P13" s="8">
        <v>10</v>
      </c>
    </row>
    <row r="14" spans="1:17" x14ac:dyDescent="0.2">
      <c r="B14" t="s">
        <v>103</v>
      </c>
      <c r="C14" t="s">
        <v>76</v>
      </c>
      <c r="D14" s="6">
        <v>14</v>
      </c>
      <c r="G14" t="s">
        <v>44</v>
      </c>
      <c r="H14" t="s">
        <v>58</v>
      </c>
      <c r="I14" t="s">
        <v>48</v>
      </c>
      <c r="L14" t="s">
        <v>84</v>
      </c>
      <c r="M14" s="8">
        <v>150</v>
      </c>
      <c r="N14" t="s">
        <v>1</v>
      </c>
      <c r="O14" s="8">
        <v>5</v>
      </c>
      <c r="P14" s="8">
        <v>20</v>
      </c>
    </row>
    <row r="15" spans="1:17" x14ac:dyDescent="0.2">
      <c r="B15" t="s">
        <v>107</v>
      </c>
      <c r="C15" t="s">
        <v>76</v>
      </c>
      <c r="D15" s="13">
        <v>20</v>
      </c>
      <c r="G15" t="s">
        <v>44</v>
      </c>
      <c r="H15" t="s">
        <v>56</v>
      </c>
      <c r="I15" t="s">
        <v>48</v>
      </c>
      <c r="L15" t="s">
        <v>84</v>
      </c>
      <c r="M15" s="8">
        <v>60</v>
      </c>
      <c r="N15" t="s">
        <v>1</v>
      </c>
      <c r="O15" s="8">
        <v>1</v>
      </c>
      <c r="P15" s="8">
        <v>5</v>
      </c>
    </row>
    <row r="16" spans="1:17" x14ac:dyDescent="0.2">
      <c r="B16" t="s">
        <v>104</v>
      </c>
      <c r="C16" t="s">
        <v>76</v>
      </c>
      <c r="D16" s="6">
        <v>20</v>
      </c>
      <c r="G16" t="s">
        <v>44</v>
      </c>
      <c r="H16" t="s">
        <v>56</v>
      </c>
      <c r="I16" t="s">
        <v>48</v>
      </c>
      <c r="L16" t="s">
        <v>84</v>
      </c>
      <c r="M16" s="8">
        <v>75</v>
      </c>
      <c r="N16" t="s">
        <v>1</v>
      </c>
      <c r="O16" s="8">
        <v>0</v>
      </c>
      <c r="P16" s="8">
        <v>5</v>
      </c>
    </row>
    <row r="17" spans="2:17" x14ac:dyDescent="0.2">
      <c r="B17" t="s">
        <v>105</v>
      </c>
      <c r="C17" t="s">
        <v>76</v>
      </c>
      <c r="D17" s="6">
        <v>15</v>
      </c>
      <c r="G17" t="s">
        <v>44</v>
      </c>
      <c r="H17" t="s">
        <v>56</v>
      </c>
      <c r="I17" t="s">
        <v>48</v>
      </c>
      <c r="L17" t="s">
        <v>84</v>
      </c>
      <c r="M17" s="8">
        <v>40</v>
      </c>
      <c r="N17" t="s">
        <v>1</v>
      </c>
      <c r="O17" s="8">
        <v>0</v>
      </c>
      <c r="P17" s="8">
        <v>5</v>
      </c>
    </row>
    <row r="18" spans="2:17" x14ac:dyDescent="0.2">
      <c r="B18" t="s">
        <v>106</v>
      </c>
      <c r="C18" t="s">
        <v>76</v>
      </c>
      <c r="D18" s="6">
        <v>5</v>
      </c>
      <c r="G18" t="s">
        <v>44</v>
      </c>
      <c r="H18" t="s">
        <v>55</v>
      </c>
      <c r="I18" t="s">
        <v>48</v>
      </c>
      <c r="L18" t="s">
        <v>84</v>
      </c>
      <c r="M18" s="8">
        <v>15</v>
      </c>
      <c r="N18" t="s">
        <v>1</v>
      </c>
      <c r="O18" s="8">
        <v>0</v>
      </c>
      <c r="P18" s="8">
        <v>5</v>
      </c>
    </row>
    <row r="19" spans="2:17" x14ac:dyDescent="0.2">
      <c r="B19" t="s">
        <v>108</v>
      </c>
      <c r="C19" t="s">
        <v>76</v>
      </c>
      <c r="D19" s="6">
        <v>1</v>
      </c>
      <c r="G19" t="s">
        <v>40</v>
      </c>
      <c r="H19" t="s">
        <v>58</v>
      </c>
      <c r="I19" t="s">
        <v>49</v>
      </c>
      <c r="L19" t="s">
        <v>84</v>
      </c>
      <c r="M19" s="8">
        <v>750</v>
      </c>
      <c r="N19" t="s">
        <v>1</v>
      </c>
      <c r="O19" s="8">
        <v>0</v>
      </c>
      <c r="P19" s="8">
        <v>50</v>
      </c>
    </row>
    <row r="20" spans="2:17" x14ac:dyDescent="0.2">
      <c r="B20" t="s">
        <v>109</v>
      </c>
      <c r="C20" t="s">
        <v>76</v>
      </c>
      <c r="D20" s="6">
        <v>2</v>
      </c>
      <c r="G20" t="s">
        <v>44</v>
      </c>
      <c r="H20" t="s">
        <v>56</v>
      </c>
      <c r="I20" t="s">
        <v>48</v>
      </c>
      <c r="L20" t="s">
        <v>84</v>
      </c>
      <c r="M20" s="8">
        <v>250</v>
      </c>
      <c r="N20" t="s">
        <v>1</v>
      </c>
      <c r="O20" s="8">
        <v>0</v>
      </c>
      <c r="P20" s="8">
        <v>15</v>
      </c>
    </row>
    <row r="21" spans="2:17" x14ac:dyDescent="0.2">
      <c r="B21" t="s">
        <v>110</v>
      </c>
      <c r="C21" t="s">
        <v>76</v>
      </c>
      <c r="D21" s="6">
        <v>1</v>
      </c>
      <c r="G21" t="s">
        <v>44</v>
      </c>
      <c r="H21" t="s">
        <v>56</v>
      </c>
      <c r="I21" t="s">
        <v>48</v>
      </c>
      <c r="L21" t="s">
        <v>84</v>
      </c>
      <c r="M21" s="8">
        <v>350</v>
      </c>
      <c r="N21" t="s">
        <v>1</v>
      </c>
      <c r="O21" s="8">
        <v>0</v>
      </c>
      <c r="P21" s="8">
        <v>15</v>
      </c>
    </row>
    <row r="22" spans="2:17" x14ac:dyDescent="0.2">
      <c r="B22" t="s">
        <v>111</v>
      </c>
      <c r="C22" t="s">
        <v>76</v>
      </c>
      <c r="D22" s="6">
        <v>2</v>
      </c>
      <c r="G22" t="s">
        <v>44</v>
      </c>
      <c r="H22" t="s">
        <v>56</v>
      </c>
      <c r="I22" t="s">
        <v>48</v>
      </c>
      <c r="L22" t="s">
        <v>84</v>
      </c>
      <c r="M22" s="8">
        <v>50</v>
      </c>
      <c r="N22" t="s">
        <v>1</v>
      </c>
      <c r="O22" s="8">
        <v>0</v>
      </c>
      <c r="P22" s="8">
        <v>5</v>
      </c>
    </row>
    <row r="23" spans="2:17" x14ac:dyDescent="0.2">
      <c r="B23" t="s">
        <v>113</v>
      </c>
      <c r="C23" t="s">
        <v>76</v>
      </c>
      <c r="D23" s="13">
        <v>5</v>
      </c>
      <c r="F23" t="s">
        <v>135</v>
      </c>
      <c r="G23" t="s">
        <v>44</v>
      </c>
      <c r="H23" t="s">
        <v>57</v>
      </c>
      <c r="I23" t="s">
        <v>48</v>
      </c>
      <c r="K23" t="s">
        <v>1</v>
      </c>
      <c r="L23" t="s">
        <v>84</v>
      </c>
      <c r="M23" s="8">
        <v>500</v>
      </c>
      <c r="N23" t="s">
        <v>114</v>
      </c>
      <c r="O23" s="8">
        <v>25</v>
      </c>
      <c r="P23" s="8">
        <v>250</v>
      </c>
      <c r="Q23" t="s">
        <v>115</v>
      </c>
    </row>
    <row r="24" spans="2:17" x14ac:dyDescent="0.2">
      <c r="B24" t="s">
        <v>112</v>
      </c>
      <c r="C24" t="s">
        <v>76</v>
      </c>
      <c r="D24" s="13">
        <v>60</v>
      </c>
      <c r="G24" t="s">
        <v>44</v>
      </c>
      <c r="H24" t="s">
        <v>55</v>
      </c>
      <c r="I24" t="s">
        <v>48</v>
      </c>
      <c r="L24" t="s">
        <v>83</v>
      </c>
      <c r="M24" s="8">
        <v>5</v>
      </c>
      <c r="N24" t="s">
        <v>1</v>
      </c>
      <c r="O24" s="8">
        <v>0</v>
      </c>
      <c r="P24" s="8">
        <v>2</v>
      </c>
    </row>
    <row r="25" spans="2:17" x14ac:dyDescent="0.2">
      <c r="B25" t="s">
        <v>116</v>
      </c>
      <c r="C25" t="s">
        <v>76</v>
      </c>
      <c r="D25" s="13">
        <v>60</v>
      </c>
      <c r="G25" t="s">
        <v>44</v>
      </c>
      <c r="H25" t="s">
        <v>55</v>
      </c>
      <c r="I25" t="s">
        <v>48</v>
      </c>
      <c r="L25" t="s">
        <v>83</v>
      </c>
      <c r="M25" s="8">
        <v>15</v>
      </c>
      <c r="N25" t="s">
        <v>1</v>
      </c>
      <c r="O25" s="8">
        <v>0</v>
      </c>
      <c r="P25" s="8">
        <v>2</v>
      </c>
    </row>
    <row r="26" spans="2:17" x14ac:dyDescent="0.2">
      <c r="B26" t="s">
        <v>117</v>
      </c>
      <c r="C26" t="s">
        <v>78</v>
      </c>
      <c r="D26" s="13">
        <v>1</v>
      </c>
      <c r="G26" t="s">
        <v>40</v>
      </c>
      <c r="H26" t="s">
        <v>58</v>
      </c>
      <c r="I26" t="s">
        <v>48</v>
      </c>
      <c r="L26" t="s">
        <v>83</v>
      </c>
      <c r="M26" s="8">
        <v>150</v>
      </c>
      <c r="N26" t="s">
        <v>1</v>
      </c>
      <c r="O26" s="8">
        <v>5</v>
      </c>
      <c r="P26" s="8">
        <v>25</v>
      </c>
    </row>
    <row r="27" spans="2:17" x14ac:dyDescent="0.2">
      <c r="B27" t="s">
        <v>118</v>
      </c>
      <c r="C27" t="s">
        <v>78</v>
      </c>
      <c r="D27" s="13">
        <v>1</v>
      </c>
      <c r="G27" t="s">
        <v>41</v>
      </c>
      <c r="H27" t="s">
        <v>60</v>
      </c>
      <c r="I27" t="s">
        <v>51</v>
      </c>
      <c r="K27" t="s">
        <v>2</v>
      </c>
      <c r="L27" t="s">
        <v>83</v>
      </c>
      <c r="M27" s="8">
        <v>500</v>
      </c>
      <c r="N27" t="s">
        <v>1</v>
      </c>
      <c r="O27" s="8">
        <v>10</v>
      </c>
      <c r="P27" s="8">
        <v>50</v>
      </c>
    </row>
    <row r="28" spans="2:17" x14ac:dyDescent="0.2">
      <c r="B28" t="s">
        <v>119</v>
      </c>
      <c r="C28" t="s">
        <v>78</v>
      </c>
      <c r="D28" s="13" t="s">
        <v>99</v>
      </c>
      <c r="G28" t="s">
        <v>41</v>
      </c>
      <c r="H28" t="s">
        <v>56</v>
      </c>
      <c r="I28" t="s">
        <v>48</v>
      </c>
      <c r="L28" t="s">
        <v>83</v>
      </c>
      <c r="M28" s="8">
        <v>5</v>
      </c>
      <c r="N28" t="s">
        <v>1</v>
      </c>
      <c r="O28" s="8">
        <v>0.5</v>
      </c>
      <c r="P28" s="8">
        <v>5</v>
      </c>
      <c r="Q28" t="s">
        <v>120</v>
      </c>
    </row>
    <row r="29" spans="2:17" x14ac:dyDescent="0.2">
      <c r="B29" t="s">
        <v>121</v>
      </c>
      <c r="C29" t="s">
        <v>78</v>
      </c>
      <c r="D29" s="13" t="s">
        <v>99</v>
      </c>
      <c r="G29" t="s">
        <v>41</v>
      </c>
      <c r="H29" t="s">
        <v>56</v>
      </c>
      <c r="I29" t="s">
        <v>48</v>
      </c>
      <c r="L29" t="s">
        <v>83</v>
      </c>
      <c r="M29" s="8">
        <v>5</v>
      </c>
      <c r="N29" t="s">
        <v>1</v>
      </c>
      <c r="O29" s="8">
        <v>0.5</v>
      </c>
      <c r="P29" s="8">
        <v>5</v>
      </c>
      <c r="Q29" t="s">
        <v>120</v>
      </c>
    </row>
    <row r="30" spans="2:17" x14ac:dyDescent="0.2">
      <c r="B30" t="s">
        <v>142</v>
      </c>
      <c r="C30" t="s">
        <v>78</v>
      </c>
      <c r="D30" s="13">
        <v>1</v>
      </c>
      <c r="G30" t="s">
        <v>44</v>
      </c>
      <c r="H30" t="s">
        <v>57</v>
      </c>
      <c r="I30" t="s">
        <v>48</v>
      </c>
      <c r="L30" t="s">
        <v>83</v>
      </c>
      <c r="M30" s="8">
        <v>250</v>
      </c>
      <c r="N30" t="s">
        <v>1</v>
      </c>
      <c r="O30" s="8">
        <v>10</v>
      </c>
      <c r="P30" s="8">
        <v>50</v>
      </c>
    </row>
    <row r="31" spans="2:17" x14ac:dyDescent="0.2">
      <c r="B31" t="s">
        <v>143</v>
      </c>
      <c r="C31" t="s">
        <v>78</v>
      </c>
      <c r="D31" s="13">
        <v>1</v>
      </c>
      <c r="G31" t="s">
        <v>44</v>
      </c>
      <c r="H31" t="s">
        <v>58</v>
      </c>
      <c r="I31" t="s">
        <v>48</v>
      </c>
      <c r="L31" t="s">
        <v>83</v>
      </c>
      <c r="M31" s="8">
        <v>250</v>
      </c>
      <c r="N31" t="s">
        <v>1</v>
      </c>
      <c r="O31" s="8">
        <v>10</v>
      </c>
      <c r="P31" s="8">
        <v>50</v>
      </c>
    </row>
    <row r="32" spans="2:17" x14ac:dyDescent="0.2">
      <c r="B32" t="s">
        <v>122</v>
      </c>
      <c r="C32" t="s">
        <v>76</v>
      </c>
      <c r="D32" s="13">
        <v>4</v>
      </c>
      <c r="G32" t="s">
        <v>41</v>
      </c>
      <c r="H32" t="s">
        <v>56</v>
      </c>
      <c r="I32" t="s">
        <v>48</v>
      </c>
      <c r="L32" t="s">
        <v>83</v>
      </c>
      <c r="M32" s="8">
        <v>75</v>
      </c>
      <c r="N32" t="s">
        <v>1</v>
      </c>
      <c r="O32" s="8">
        <v>0</v>
      </c>
      <c r="P32" s="8">
        <v>20</v>
      </c>
    </row>
    <row r="33" spans="2:17" x14ac:dyDescent="0.2">
      <c r="B33" t="s">
        <v>123</v>
      </c>
      <c r="C33" t="s">
        <v>78</v>
      </c>
      <c r="D33" s="13">
        <v>1</v>
      </c>
      <c r="G33" t="s">
        <v>40</v>
      </c>
      <c r="H33" t="s">
        <v>60</v>
      </c>
      <c r="I33" t="s">
        <v>49</v>
      </c>
      <c r="L33" t="s">
        <v>83</v>
      </c>
      <c r="M33" s="8">
        <v>250</v>
      </c>
      <c r="N33" t="s">
        <v>1</v>
      </c>
      <c r="O33" s="8">
        <v>5</v>
      </c>
      <c r="P33" s="8">
        <v>25</v>
      </c>
    </row>
    <row r="34" spans="2:17" x14ac:dyDescent="0.2">
      <c r="B34" t="s">
        <v>124</v>
      </c>
      <c r="C34" t="s">
        <v>77</v>
      </c>
      <c r="D34" s="13">
        <v>1</v>
      </c>
      <c r="F34" t="s">
        <v>128</v>
      </c>
      <c r="G34" t="s">
        <v>40</v>
      </c>
      <c r="H34" t="s">
        <v>58</v>
      </c>
      <c r="I34" t="s">
        <v>49</v>
      </c>
      <c r="L34" t="s">
        <v>83</v>
      </c>
      <c r="M34" s="8">
        <v>100</v>
      </c>
      <c r="N34" t="s">
        <v>1</v>
      </c>
      <c r="O34" s="8">
        <v>5</v>
      </c>
      <c r="P34" s="8">
        <v>25</v>
      </c>
    </row>
    <row r="35" spans="2:17" x14ac:dyDescent="0.2">
      <c r="B35" t="s">
        <v>125</v>
      </c>
      <c r="C35" t="s">
        <v>77</v>
      </c>
      <c r="D35" s="13">
        <v>1</v>
      </c>
      <c r="F35" t="s">
        <v>128</v>
      </c>
      <c r="G35" t="s">
        <v>40</v>
      </c>
      <c r="H35" t="s">
        <v>58</v>
      </c>
      <c r="I35" t="s">
        <v>48</v>
      </c>
      <c r="L35" t="s">
        <v>83</v>
      </c>
      <c r="M35" s="15" t="s">
        <v>99</v>
      </c>
      <c r="N35" t="s">
        <v>1</v>
      </c>
      <c r="O35" s="8">
        <v>2.5</v>
      </c>
      <c r="P35" s="8">
        <v>25</v>
      </c>
    </row>
    <row r="36" spans="2:17" x14ac:dyDescent="0.2">
      <c r="B36" t="s">
        <v>126</v>
      </c>
      <c r="C36" t="s">
        <v>77</v>
      </c>
      <c r="D36" s="13">
        <v>1</v>
      </c>
      <c r="F36" t="s">
        <v>128</v>
      </c>
      <c r="G36" t="s">
        <v>40</v>
      </c>
      <c r="H36" t="s">
        <v>58</v>
      </c>
      <c r="I36" t="s">
        <v>48</v>
      </c>
      <c r="L36" t="s">
        <v>83</v>
      </c>
      <c r="M36" s="15" t="s">
        <v>99</v>
      </c>
      <c r="N36" t="s">
        <v>1</v>
      </c>
      <c r="O36" s="8">
        <v>5</v>
      </c>
      <c r="P36" s="8">
        <v>25</v>
      </c>
    </row>
    <row r="37" spans="2:17" x14ac:dyDescent="0.2">
      <c r="B37" t="s">
        <v>140</v>
      </c>
      <c r="C37" t="s">
        <v>77</v>
      </c>
      <c r="D37" s="13">
        <v>1</v>
      </c>
      <c r="F37" t="s">
        <v>128</v>
      </c>
      <c r="G37" t="s">
        <v>40</v>
      </c>
      <c r="H37" t="s">
        <v>58</v>
      </c>
      <c r="I37" t="s">
        <v>48</v>
      </c>
      <c r="L37" t="s">
        <v>83</v>
      </c>
      <c r="M37" s="15" t="s">
        <v>99</v>
      </c>
      <c r="N37" t="s">
        <v>1</v>
      </c>
      <c r="O37" s="8">
        <v>2.5</v>
      </c>
      <c r="P37" s="8">
        <v>25</v>
      </c>
    </row>
    <row r="38" spans="2:17" x14ac:dyDescent="0.2">
      <c r="B38" t="s">
        <v>127</v>
      </c>
      <c r="C38" t="s">
        <v>77</v>
      </c>
      <c r="D38" s="13">
        <v>2</v>
      </c>
      <c r="G38" t="s">
        <v>40</v>
      </c>
      <c r="H38" t="s">
        <v>59</v>
      </c>
      <c r="I38" t="s">
        <v>49</v>
      </c>
      <c r="L38" t="s">
        <v>83</v>
      </c>
      <c r="M38" s="8">
        <v>25</v>
      </c>
      <c r="N38" t="s">
        <v>1</v>
      </c>
      <c r="O38" s="8">
        <v>2.5</v>
      </c>
      <c r="P38" s="8">
        <v>5</v>
      </c>
    </row>
    <row r="39" spans="2:17" x14ac:dyDescent="0.2">
      <c r="B39" t="s">
        <v>129</v>
      </c>
      <c r="C39" t="s">
        <v>77</v>
      </c>
      <c r="D39" s="13">
        <v>2</v>
      </c>
      <c r="F39" t="s">
        <v>134</v>
      </c>
      <c r="G39" t="s">
        <v>40</v>
      </c>
      <c r="H39" t="s">
        <v>59</v>
      </c>
      <c r="I39" t="s">
        <v>49</v>
      </c>
      <c r="L39" t="s">
        <v>83</v>
      </c>
      <c r="M39" s="8">
        <v>100</v>
      </c>
      <c r="N39" t="s">
        <v>1</v>
      </c>
      <c r="O39" s="8">
        <v>2.5</v>
      </c>
      <c r="P39" s="8">
        <v>10</v>
      </c>
    </row>
    <row r="40" spans="2:17" x14ac:dyDescent="0.2">
      <c r="B40" t="s">
        <v>132</v>
      </c>
      <c r="C40" t="s">
        <v>77</v>
      </c>
      <c r="D40" s="13">
        <v>1</v>
      </c>
      <c r="F40" t="s">
        <v>134</v>
      </c>
      <c r="G40" t="s">
        <v>41</v>
      </c>
      <c r="H40" t="s">
        <v>58</v>
      </c>
      <c r="I40" t="s">
        <v>48</v>
      </c>
      <c r="L40" t="s">
        <v>83</v>
      </c>
      <c r="M40" s="8">
        <v>50</v>
      </c>
      <c r="N40" t="s">
        <v>1</v>
      </c>
      <c r="O40" s="8">
        <v>0</v>
      </c>
      <c r="P40" s="8">
        <v>5</v>
      </c>
    </row>
    <row r="41" spans="2:17" x14ac:dyDescent="0.2">
      <c r="B41" t="s">
        <v>133</v>
      </c>
      <c r="C41" t="s">
        <v>77</v>
      </c>
      <c r="D41" s="13">
        <v>3</v>
      </c>
      <c r="G41" t="s">
        <v>41</v>
      </c>
      <c r="H41" t="s">
        <v>57</v>
      </c>
      <c r="I41" t="s">
        <v>48</v>
      </c>
      <c r="L41" t="s">
        <v>83</v>
      </c>
      <c r="M41" s="8">
        <v>50</v>
      </c>
      <c r="N41" t="s">
        <v>1</v>
      </c>
      <c r="O41" s="8">
        <v>2.5</v>
      </c>
      <c r="P41" s="8">
        <v>10</v>
      </c>
    </row>
    <row r="42" spans="2:17" x14ac:dyDescent="0.2">
      <c r="B42" t="s">
        <v>130</v>
      </c>
      <c r="C42" t="s">
        <v>77</v>
      </c>
      <c r="D42" s="13">
        <v>1</v>
      </c>
      <c r="F42" t="s">
        <v>128</v>
      </c>
      <c r="G42" t="s">
        <v>44</v>
      </c>
      <c r="H42" t="s">
        <v>55</v>
      </c>
      <c r="I42" t="s">
        <v>48</v>
      </c>
      <c r="L42" t="s">
        <v>83</v>
      </c>
      <c r="M42" s="8">
        <v>25</v>
      </c>
      <c r="N42" t="s">
        <v>1</v>
      </c>
      <c r="O42" s="8">
        <v>0</v>
      </c>
      <c r="P42" s="8">
        <v>0</v>
      </c>
    </row>
    <row r="43" spans="2:17" x14ac:dyDescent="0.2">
      <c r="B43" t="s">
        <v>131</v>
      </c>
      <c r="C43" t="s">
        <v>77</v>
      </c>
      <c r="D43" s="13">
        <v>1</v>
      </c>
      <c r="F43" t="s">
        <v>128</v>
      </c>
      <c r="G43" t="s">
        <v>44</v>
      </c>
      <c r="H43" t="s">
        <v>55</v>
      </c>
      <c r="I43" t="s">
        <v>48</v>
      </c>
      <c r="L43" t="s">
        <v>83</v>
      </c>
      <c r="M43" s="8">
        <v>25</v>
      </c>
      <c r="N43" t="s">
        <v>1</v>
      </c>
      <c r="O43" s="8">
        <v>0</v>
      </c>
      <c r="P43" s="8">
        <v>0</v>
      </c>
    </row>
    <row r="44" spans="2:17" x14ac:dyDescent="0.2">
      <c r="B44" t="s">
        <v>136</v>
      </c>
      <c r="C44" t="s">
        <v>76</v>
      </c>
      <c r="D44" s="13" t="s">
        <v>99</v>
      </c>
      <c r="F44" t="s">
        <v>141</v>
      </c>
      <c r="G44" t="s">
        <v>41</v>
      </c>
      <c r="H44" t="s">
        <v>56</v>
      </c>
      <c r="I44" t="s">
        <v>48</v>
      </c>
      <c r="L44" t="s">
        <v>83</v>
      </c>
      <c r="M44" s="8">
        <v>20</v>
      </c>
      <c r="N44" t="s">
        <v>1</v>
      </c>
      <c r="O44" s="8">
        <v>0</v>
      </c>
      <c r="P44" s="8">
        <v>5</v>
      </c>
    </row>
    <row r="45" spans="2:17" x14ac:dyDescent="0.2">
      <c r="B45" t="s">
        <v>139</v>
      </c>
      <c r="C45" t="s">
        <v>78</v>
      </c>
      <c r="D45" s="13" t="s">
        <v>99</v>
      </c>
      <c r="F45" t="s">
        <v>141</v>
      </c>
      <c r="G45" t="s">
        <v>40</v>
      </c>
      <c r="H45" t="s">
        <v>56</v>
      </c>
      <c r="I45" t="s">
        <v>48</v>
      </c>
      <c r="L45" t="s">
        <v>83</v>
      </c>
      <c r="M45" s="8">
        <v>20</v>
      </c>
      <c r="N45" t="s">
        <v>1</v>
      </c>
      <c r="O45" s="8">
        <v>0.5</v>
      </c>
      <c r="P45" s="8">
        <v>5</v>
      </c>
    </row>
    <row r="46" spans="2:17" x14ac:dyDescent="0.2">
      <c r="B46" t="s">
        <v>137</v>
      </c>
      <c r="C46" t="s">
        <v>78</v>
      </c>
      <c r="D46" s="13" t="s">
        <v>99</v>
      </c>
      <c r="G46" t="s">
        <v>44</v>
      </c>
      <c r="H46" t="s">
        <v>56</v>
      </c>
      <c r="I46" t="s">
        <v>48</v>
      </c>
      <c r="L46" t="s">
        <v>83</v>
      </c>
      <c r="M46" s="8">
        <v>20</v>
      </c>
      <c r="N46" t="s">
        <v>1</v>
      </c>
      <c r="O46" s="8">
        <v>2</v>
      </c>
      <c r="P46" s="8">
        <v>5</v>
      </c>
      <c r="Q46" t="s">
        <v>120</v>
      </c>
    </row>
    <row r="47" spans="2:17" x14ac:dyDescent="0.2">
      <c r="B47" t="s">
        <v>138</v>
      </c>
      <c r="C47" t="s">
        <v>78</v>
      </c>
      <c r="D47" s="13">
        <v>2</v>
      </c>
      <c r="G47" t="s">
        <v>44</v>
      </c>
      <c r="H47" t="s">
        <v>55</v>
      </c>
      <c r="I47" t="s">
        <v>48</v>
      </c>
      <c r="L47" t="s">
        <v>83</v>
      </c>
      <c r="M47" s="8">
        <v>80</v>
      </c>
      <c r="N47" t="s">
        <v>1</v>
      </c>
      <c r="O47" s="8">
        <v>5</v>
      </c>
      <c r="P47" s="8">
        <v>20</v>
      </c>
    </row>
    <row r="48" spans="2:17" x14ac:dyDescent="0.2">
      <c r="B48" t="s">
        <v>144</v>
      </c>
      <c r="C48" t="s">
        <v>76</v>
      </c>
      <c r="D48" s="13">
        <v>14</v>
      </c>
      <c r="G48" t="s">
        <v>44</v>
      </c>
      <c r="H48" t="s">
        <v>56</v>
      </c>
      <c r="I48" t="s">
        <v>48</v>
      </c>
      <c r="L48" t="s">
        <v>84</v>
      </c>
      <c r="M48" s="8">
        <v>50</v>
      </c>
      <c r="N48" t="s">
        <v>1</v>
      </c>
      <c r="O48" s="8">
        <v>0</v>
      </c>
      <c r="P48" s="8">
        <v>10</v>
      </c>
    </row>
    <row r="49" spans="2:16" x14ac:dyDescent="0.2">
      <c r="B49" t="s">
        <v>145</v>
      </c>
      <c r="C49" t="s">
        <v>78</v>
      </c>
      <c r="D49" s="13">
        <v>5</v>
      </c>
      <c r="G49" t="s">
        <v>44</v>
      </c>
      <c r="H49" t="s">
        <v>57</v>
      </c>
      <c r="I49" t="s">
        <v>48</v>
      </c>
      <c r="L49" t="s">
        <v>87</v>
      </c>
      <c r="M49" s="8">
        <v>1500</v>
      </c>
      <c r="N49" t="s">
        <v>1</v>
      </c>
      <c r="O49" s="8">
        <v>10</v>
      </c>
      <c r="P49" s="8">
        <v>150</v>
      </c>
    </row>
    <row r="50" spans="2:16" x14ac:dyDescent="0.2">
      <c r="B50" t="s">
        <v>153</v>
      </c>
      <c r="C50" t="s">
        <v>76</v>
      </c>
      <c r="D50" s="13">
        <v>5</v>
      </c>
      <c r="G50" t="s">
        <v>44</v>
      </c>
      <c r="H50" t="s">
        <v>56</v>
      </c>
      <c r="I50" t="s">
        <v>48</v>
      </c>
      <c r="L50" t="s">
        <v>87</v>
      </c>
      <c r="M50" s="8">
        <v>75</v>
      </c>
      <c r="N50" t="s">
        <v>1</v>
      </c>
      <c r="O50" s="8">
        <v>2.5</v>
      </c>
      <c r="P50" s="8">
        <v>5</v>
      </c>
    </row>
    <row r="51" spans="2:16" x14ac:dyDescent="0.2">
      <c r="B51" t="s">
        <v>147</v>
      </c>
      <c r="C51" t="s">
        <v>76</v>
      </c>
      <c r="D51" s="13">
        <v>9</v>
      </c>
      <c r="G51" t="s">
        <v>44</v>
      </c>
      <c r="H51" t="s">
        <v>58</v>
      </c>
      <c r="I51" t="s">
        <v>48</v>
      </c>
      <c r="L51" t="s">
        <v>83</v>
      </c>
      <c r="M51" s="8">
        <v>30</v>
      </c>
      <c r="N51" t="s">
        <v>1</v>
      </c>
      <c r="O51" s="8">
        <v>0</v>
      </c>
      <c r="P51" s="8">
        <v>5</v>
      </c>
    </row>
    <row r="52" spans="2:16" x14ac:dyDescent="0.2">
      <c r="B52" t="s">
        <v>148</v>
      </c>
      <c r="C52" t="s">
        <v>76</v>
      </c>
      <c r="D52" s="13">
        <v>2</v>
      </c>
      <c r="G52" t="s">
        <v>44</v>
      </c>
      <c r="H52" t="s">
        <v>58</v>
      </c>
      <c r="I52" t="s">
        <v>48</v>
      </c>
      <c r="L52" t="s">
        <v>83</v>
      </c>
      <c r="M52" s="8">
        <v>25</v>
      </c>
      <c r="N52" t="s">
        <v>1</v>
      </c>
      <c r="O52" s="8">
        <v>0</v>
      </c>
      <c r="P52" s="8">
        <v>5</v>
      </c>
    </row>
    <row r="53" spans="2:16" x14ac:dyDescent="0.2">
      <c r="B53" t="s">
        <v>149</v>
      </c>
      <c r="C53" t="s">
        <v>76</v>
      </c>
      <c r="D53" s="13">
        <v>5</v>
      </c>
      <c r="G53" t="s">
        <v>44</v>
      </c>
      <c r="H53" t="s">
        <v>58</v>
      </c>
      <c r="I53" t="s">
        <v>48</v>
      </c>
      <c r="L53" t="s">
        <v>83</v>
      </c>
      <c r="M53" s="8">
        <v>15</v>
      </c>
      <c r="N53" t="s">
        <v>1</v>
      </c>
      <c r="O53" s="8">
        <v>0</v>
      </c>
      <c r="P53" s="8">
        <v>5</v>
      </c>
    </row>
    <row r="54" spans="2:16" x14ac:dyDescent="0.2">
      <c r="B54" t="s">
        <v>150</v>
      </c>
      <c r="C54" t="s">
        <v>76</v>
      </c>
      <c r="D54" s="13">
        <v>5</v>
      </c>
      <c r="G54" t="s">
        <v>44</v>
      </c>
      <c r="H54" t="s">
        <v>58</v>
      </c>
      <c r="I54" t="s">
        <v>48</v>
      </c>
      <c r="L54" t="s">
        <v>83</v>
      </c>
      <c r="M54" s="8">
        <v>20</v>
      </c>
      <c r="N54" t="s">
        <v>1</v>
      </c>
      <c r="O54" s="8">
        <v>0</v>
      </c>
      <c r="P54" s="8">
        <v>5</v>
      </c>
    </row>
    <row r="55" spans="2:16" x14ac:dyDescent="0.2">
      <c r="B55" t="s">
        <v>151</v>
      </c>
      <c r="C55" t="s">
        <v>76</v>
      </c>
      <c r="D55" s="13">
        <v>2</v>
      </c>
      <c r="G55" t="s">
        <v>44</v>
      </c>
      <c r="H55" t="s">
        <v>58</v>
      </c>
      <c r="I55" t="s">
        <v>48</v>
      </c>
      <c r="L55" t="s">
        <v>83</v>
      </c>
      <c r="M55" s="8">
        <v>30</v>
      </c>
      <c r="N55" t="s">
        <v>1</v>
      </c>
      <c r="O55" s="8">
        <v>0</v>
      </c>
      <c r="P55" s="8">
        <v>5</v>
      </c>
    </row>
    <row r="56" spans="2:16" x14ac:dyDescent="0.2">
      <c r="B56" t="s">
        <v>152</v>
      </c>
      <c r="C56" t="s">
        <v>76</v>
      </c>
      <c r="D56" s="13">
        <v>1</v>
      </c>
      <c r="G56" t="s">
        <v>44</v>
      </c>
      <c r="H56" t="s">
        <v>58</v>
      </c>
      <c r="I56" t="s">
        <v>48</v>
      </c>
      <c r="L56" t="s">
        <v>83</v>
      </c>
      <c r="M56" s="8">
        <v>30</v>
      </c>
      <c r="N56" t="s">
        <v>1</v>
      </c>
      <c r="O56" s="8">
        <v>0</v>
      </c>
      <c r="P56" s="8">
        <v>5</v>
      </c>
    </row>
    <row r="57" spans="2:16" x14ac:dyDescent="0.2">
      <c r="B57" t="s">
        <v>155</v>
      </c>
      <c r="C57" t="s">
        <v>76</v>
      </c>
      <c r="D57" s="13">
        <v>1</v>
      </c>
      <c r="G57" t="s">
        <v>44</v>
      </c>
      <c r="H57" t="s">
        <v>58</v>
      </c>
      <c r="I57" t="s">
        <v>48</v>
      </c>
      <c r="L57" t="s">
        <v>83</v>
      </c>
      <c r="M57" s="8">
        <v>120</v>
      </c>
      <c r="N57" t="s">
        <v>1</v>
      </c>
      <c r="O57" s="8">
        <v>5</v>
      </c>
      <c r="P57" s="8">
        <v>25</v>
      </c>
    </row>
    <row r="58" spans="2:16" x14ac:dyDescent="0.2">
      <c r="B58" t="s">
        <v>156</v>
      </c>
      <c r="C58" t="s">
        <v>76</v>
      </c>
      <c r="D58" s="13">
        <v>1</v>
      </c>
      <c r="G58" t="s">
        <v>44</v>
      </c>
      <c r="H58" t="s">
        <v>58</v>
      </c>
      <c r="I58" t="s">
        <v>48</v>
      </c>
      <c r="L58" t="s">
        <v>83</v>
      </c>
      <c r="M58" s="8">
        <v>50</v>
      </c>
      <c r="N58" t="s">
        <v>1</v>
      </c>
      <c r="O58" s="8">
        <v>5</v>
      </c>
      <c r="P58" s="8">
        <v>25</v>
      </c>
    </row>
    <row r="59" spans="2:16" x14ac:dyDescent="0.2">
      <c r="B59" t="s">
        <v>154</v>
      </c>
      <c r="C59" t="s">
        <v>76</v>
      </c>
      <c r="D59" s="13">
        <v>5</v>
      </c>
      <c r="G59" t="s">
        <v>41</v>
      </c>
      <c r="H59" t="s">
        <v>56</v>
      </c>
      <c r="I59" t="s">
        <v>48</v>
      </c>
      <c r="L59" t="s">
        <v>83</v>
      </c>
      <c r="M59" s="8">
        <v>200</v>
      </c>
      <c r="N59" t="s">
        <v>1</v>
      </c>
      <c r="O59" s="8">
        <v>2.5</v>
      </c>
      <c r="P59" s="8">
        <v>20</v>
      </c>
    </row>
    <row r="60" spans="2:16" x14ac:dyDescent="0.2">
      <c r="B60" t="s">
        <v>158</v>
      </c>
      <c r="C60" t="s">
        <v>76</v>
      </c>
      <c r="D60" s="13">
        <v>2</v>
      </c>
      <c r="G60" t="s">
        <v>40</v>
      </c>
      <c r="H60" t="s">
        <v>59</v>
      </c>
      <c r="I60" t="s">
        <v>49</v>
      </c>
      <c r="L60" t="s">
        <v>83</v>
      </c>
      <c r="M60" s="8">
        <v>200</v>
      </c>
      <c r="N60" t="s">
        <v>1</v>
      </c>
      <c r="O60" s="8">
        <v>5</v>
      </c>
      <c r="P60" s="8">
        <v>25</v>
      </c>
    </row>
  </sheetData>
  <sheetProtection sheet="1" objects="1" scenarios="1"/>
  <dataValidations count="1">
    <dataValidation allowBlank="1" showInputMessage="1" showErrorMessage="1" prompt="Nom du contenant (ex: Montage 1)" sqref="F2"/>
  </dataValidations>
  <pageMargins left="0.7" right="0.7" top="0.75" bottom="0.75" header="0.3" footer="0.3"/>
  <pageSetup paperSize="9" scale="61" orientation="landscape" horizontalDpi="4294967293" vertic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Catégorie!$K$2:$K$8</xm:f>
          </x14:formula1>
          <xm:sqref>C3:C60</xm:sqref>
        </x14:dataValidation>
        <x14:dataValidation type="list" allowBlank="1" showInputMessage="1" showErrorMessage="1">
          <x14:formula1>
            <xm:f>Catégorie!$A$2:$A$37</xm:f>
          </x14:formula1>
          <xm:sqref>E3:E60</xm:sqref>
        </x14:dataValidation>
        <x14:dataValidation type="list" allowBlank="1" showInputMessage="1" showErrorMessage="1">
          <x14:formula1>
            <xm:f>Catégorie!$B$2:$B$6</xm:f>
          </x14:formula1>
          <xm:sqref>G3:G60</xm:sqref>
        </x14:dataValidation>
        <x14:dataValidation type="list" allowBlank="1" showInputMessage="1" showErrorMessage="1">
          <x14:formula1>
            <xm:f>Catégorie!$C$2:$C$8</xm:f>
          </x14:formula1>
          <xm:sqref>H3:H60</xm:sqref>
        </x14:dataValidation>
        <x14:dataValidation type="list" allowBlank="1" showInputMessage="1" showErrorMessage="1">
          <x14:formula1>
            <xm:f>Catégorie!$D$2:$D$10</xm:f>
          </x14:formula1>
          <xm:sqref>I3:I60</xm:sqref>
        </x14:dataValidation>
        <x14:dataValidation type="list" allowBlank="1" showInputMessage="1" showErrorMessage="1">
          <x14:formula1>
            <xm:f>Catégorie!$E$2:$E$4</xm:f>
          </x14:formula1>
          <xm:sqref>J3:J60</xm:sqref>
        </x14:dataValidation>
        <x14:dataValidation type="list" allowBlank="1" showInputMessage="1" showErrorMessage="1">
          <x14:formula1>
            <xm:f>Catégorie!$F$2:$F$4</xm:f>
          </x14:formula1>
          <xm:sqref>K3:K60</xm:sqref>
        </x14:dataValidation>
        <x14:dataValidation type="list" allowBlank="1" showInputMessage="1" showErrorMessage="1">
          <x14:formula1>
            <xm:f>Catégorie!$G$2:$G$6</xm:f>
          </x14:formula1>
          <xm:sqref>L3:L60</xm:sqref>
        </x14:dataValidation>
        <x14:dataValidation type="list" allowBlank="1" showInputMessage="1" showErrorMessage="1">
          <x14:formula1>
            <xm:f>Catégorie!$I$2:$I$4</xm:f>
          </x14:formula1>
          <xm:sqref>N3:N60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I5" sqref="I5"/>
    </sheetView>
  </sheetViews>
  <sheetFormatPr baseColWidth="10" defaultRowHeight="12.75" x14ac:dyDescent="0.2"/>
  <cols>
    <col min="1" max="1" width="14.5703125" customWidth="1"/>
    <col min="2" max="2" width="16.85546875" bestFit="1" customWidth="1"/>
    <col min="3" max="3" width="16.7109375" customWidth="1"/>
    <col min="7" max="7" width="14.7109375" bestFit="1" customWidth="1"/>
    <col min="11" max="11" width="13.140625" bestFit="1" customWidth="1"/>
  </cols>
  <sheetData>
    <row r="1" spans="1:11" s="6" customFormat="1" x14ac:dyDescent="0.2">
      <c r="A1" s="5" t="s">
        <v>45</v>
      </c>
      <c r="B1" s="5" t="s">
        <v>46</v>
      </c>
      <c r="C1" s="5" t="s">
        <v>52</v>
      </c>
      <c r="D1" s="5" t="s">
        <v>53</v>
      </c>
      <c r="E1" s="5" t="s">
        <v>63</v>
      </c>
      <c r="F1" s="5" t="s">
        <v>62</v>
      </c>
      <c r="G1" s="5" t="s">
        <v>64</v>
      </c>
      <c r="I1" s="6" t="s">
        <v>73</v>
      </c>
      <c r="K1" s="6" t="s">
        <v>75</v>
      </c>
    </row>
    <row r="2" spans="1:11" x14ac:dyDescent="0.2">
      <c r="A2" t="s">
        <v>4</v>
      </c>
      <c r="B2" s="1" t="s">
        <v>44</v>
      </c>
      <c r="C2" s="1" t="s">
        <v>55</v>
      </c>
      <c r="D2" s="1" t="s">
        <v>48</v>
      </c>
      <c r="E2" s="1" t="s">
        <v>1</v>
      </c>
      <c r="F2" s="1" t="s">
        <v>1</v>
      </c>
      <c r="G2" s="1" t="s">
        <v>83</v>
      </c>
      <c r="I2" s="1" t="s">
        <v>1</v>
      </c>
      <c r="K2" s="1" t="s">
        <v>76</v>
      </c>
    </row>
    <row r="3" spans="1:11" x14ac:dyDescent="0.2">
      <c r="A3" t="s">
        <v>5</v>
      </c>
      <c r="B3" s="1" t="s">
        <v>40</v>
      </c>
      <c r="C3" s="1" t="s">
        <v>56</v>
      </c>
      <c r="D3" s="1" t="s">
        <v>49</v>
      </c>
      <c r="E3" s="2" t="s">
        <v>2</v>
      </c>
      <c r="F3" s="2" t="s">
        <v>2</v>
      </c>
      <c r="G3" s="1" t="s">
        <v>84</v>
      </c>
      <c r="I3" t="s">
        <v>2</v>
      </c>
      <c r="K3" t="s">
        <v>77</v>
      </c>
    </row>
    <row r="4" spans="1:11" x14ac:dyDescent="0.2">
      <c r="A4" t="s">
        <v>6</v>
      </c>
      <c r="B4" s="1" t="s">
        <v>41</v>
      </c>
      <c r="C4" s="1" t="s">
        <v>57</v>
      </c>
      <c r="D4" s="1" t="s">
        <v>50</v>
      </c>
      <c r="E4" t="s">
        <v>3</v>
      </c>
      <c r="F4" t="s">
        <v>3</v>
      </c>
      <c r="G4" s="1" t="s">
        <v>87</v>
      </c>
      <c r="I4" t="s">
        <v>114</v>
      </c>
      <c r="K4" t="s">
        <v>78</v>
      </c>
    </row>
    <row r="5" spans="1:11" x14ac:dyDescent="0.2">
      <c r="A5" t="s">
        <v>7</v>
      </c>
      <c r="B5" s="2" t="s">
        <v>42</v>
      </c>
      <c r="C5" s="1" t="s">
        <v>58</v>
      </c>
      <c r="D5" s="2" t="s">
        <v>47</v>
      </c>
      <c r="G5" s="2" t="s">
        <v>86</v>
      </c>
      <c r="K5" t="s">
        <v>79</v>
      </c>
    </row>
    <row r="6" spans="1:11" x14ac:dyDescent="0.2">
      <c r="A6" t="s">
        <v>8</v>
      </c>
      <c r="B6" s="2" t="s">
        <v>43</v>
      </c>
      <c r="C6" s="2" t="s">
        <v>59</v>
      </c>
      <c r="D6" s="2" t="s">
        <v>51</v>
      </c>
      <c r="G6" s="2" t="s">
        <v>85</v>
      </c>
      <c r="K6" t="s">
        <v>80</v>
      </c>
    </row>
    <row r="7" spans="1:11" x14ac:dyDescent="0.2">
      <c r="A7" t="s">
        <v>9</v>
      </c>
      <c r="C7" s="2" t="s">
        <v>61</v>
      </c>
      <c r="D7" t="s">
        <v>88</v>
      </c>
      <c r="K7" t="s">
        <v>81</v>
      </c>
    </row>
    <row r="8" spans="1:11" x14ac:dyDescent="0.2">
      <c r="A8" t="s">
        <v>10</v>
      </c>
      <c r="C8" s="2" t="s">
        <v>60</v>
      </c>
      <c r="K8" t="s">
        <v>82</v>
      </c>
    </row>
    <row r="9" spans="1:11" x14ac:dyDescent="0.2">
      <c r="A9" t="s">
        <v>11</v>
      </c>
    </row>
    <row r="10" spans="1:11" x14ac:dyDescent="0.2">
      <c r="A10" t="s">
        <v>12</v>
      </c>
    </row>
    <row r="11" spans="1:11" x14ac:dyDescent="0.2">
      <c r="A11" t="s">
        <v>13</v>
      </c>
    </row>
    <row r="12" spans="1:11" x14ac:dyDescent="0.2">
      <c r="A12" t="s">
        <v>14</v>
      </c>
    </row>
    <row r="13" spans="1:11" x14ac:dyDescent="0.2">
      <c r="A13" t="s">
        <v>15</v>
      </c>
    </row>
    <row r="14" spans="1:11" x14ac:dyDescent="0.2">
      <c r="A14" t="s">
        <v>16</v>
      </c>
    </row>
    <row r="15" spans="1:11" x14ac:dyDescent="0.2">
      <c r="A15" t="s">
        <v>17</v>
      </c>
    </row>
    <row r="16" spans="1:1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  <row r="28" spans="1:1" x14ac:dyDescent="0.2">
      <c r="A28" t="s">
        <v>30</v>
      </c>
    </row>
    <row r="29" spans="1:1" x14ac:dyDescent="0.2">
      <c r="A29" t="s">
        <v>31</v>
      </c>
    </row>
    <row r="30" spans="1:1" x14ac:dyDescent="0.2">
      <c r="A30" t="s">
        <v>32</v>
      </c>
    </row>
    <row r="31" spans="1:1" x14ac:dyDescent="0.2">
      <c r="A31" t="s">
        <v>33</v>
      </c>
    </row>
    <row r="32" spans="1:1" x14ac:dyDescent="0.2">
      <c r="A32" t="s">
        <v>34</v>
      </c>
    </row>
    <row r="33" spans="1:1" x14ac:dyDescent="0.2">
      <c r="A33" t="s">
        <v>35</v>
      </c>
    </row>
    <row r="34" spans="1:1" x14ac:dyDescent="0.2">
      <c r="A34" t="s">
        <v>36</v>
      </c>
    </row>
    <row r="35" spans="1:1" x14ac:dyDescent="0.2">
      <c r="A35" t="s">
        <v>37</v>
      </c>
    </row>
    <row r="36" spans="1:1" x14ac:dyDescent="0.2">
      <c r="A36" t="s">
        <v>38</v>
      </c>
    </row>
    <row r="37" spans="1:1" x14ac:dyDescent="0.2">
      <c r="A37" t="s">
        <v>39</v>
      </c>
    </row>
  </sheetData>
  <pageMargins left="0.7" right="0.7" top="0.75" bottom="0.75" header="0.3" footer="0.3"/>
  <pageSetup paperSize="9" orientation="portrait" horizontalDpi="4294967293" verticalDpi="4294967293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Commande</vt:lpstr>
      <vt:lpstr>Listing</vt:lpstr>
      <vt:lpstr>Catégorie</vt:lpstr>
      <vt:lpstr>order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Julie</cp:lastModifiedBy>
  <cp:lastPrinted>2018-01-29T10:59:32Z</cp:lastPrinted>
  <dcterms:created xsi:type="dcterms:W3CDTF">2015-07-29T07:42:05Z</dcterms:created>
  <dcterms:modified xsi:type="dcterms:W3CDTF">2018-02-13T11:18:35Z</dcterms:modified>
</cp:coreProperties>
</file>